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uments\Eigene Dateien\21_FFW\9_Kontingentplanung\2020_11_1_Überarbeitung\"/>
    </mc:Choice>
  </mc:AlternateContent>
  <xr:revisionPtr revIDLastSave="0" documentId="13_ncr:1_{ACE9BB57-DE73-4585-A2D2-565CCAF72BF3}" xr6:coauthVersionLast="46" xr6:coauthVersionMax="46" xr10:uidLastSave="{00000000-0000-0000-0000-000000000000}"/>
  <bookViews>
    <workbookView xWindow="-120" yWindow="-120" windowWidth="29040" windowHeight="15840" tabRatio="890" xr2:uid="{00000000-000D-0000-FFFF-FFFF00000000}"/>
  </bookViews>
  <sheets>
    <sheet name="Standard + Standard klein" sheetId="1" r:id="rId1"/>
    <sheet name="Hochwasser_Pumpen" sheetId="10" r:id="rId2"/>
    <sheet name="Kontingent Hochwasser_Sandsäcke" sheetId="6" r:id="rId3"/>
    <sheet name="Sturmschäden Sägen Dachsicherun" sheetId="14" r:id="rId4"/>
    <sheet name="Kontingent Ölwehr" sheetId="5" r:id="rId5"/>
    <sheet name="Kontingent ABC-Abwehr" sheetId="8" r:id="rId6"/>
    <sheet name="Kontingent Waldbrand am Boden" sheetId="15" r:id="rId7"/>
  </sheets>
  <calcPr calcId="191029"/>
</workbook>
</file>

<file path=xl/calcChain.xml><?xml version="1.0" encoding="utf-8"?>
<calcChain xmlns="http://schemas.openxmlformats.org/spreadsheetml/2006/main">
  <c r="B15" i="5" l="1"/>
  <c r="C15" i="5"/>
  <c r="D15" i="5"/>
  <c r="P15" i="5"/>
  <c r="F12" i="8"/>
  <c r="O9" i="8" l="1"/>
  <c r="F108" i="14" l="1"/>
  <c r="F107" i="14"/>
  <c r="N101" i="14"/>
  <c r="L104" i="14"/>
  <c r="L106" i="14" s="1"/>
  <c r="J104" i="14"/>
  <c r="J106" i="14" s="1"/>
  <c r="H104" i="14"/>
  <c r="H106" i="14" s="1"/>
  <c r="F104" i="14"/>
  <c r="F106" i="14" s="1"/>
  <c r="N103" i="14"/>
  <c r="N102" i="14"/>
  <c r="N50" i="8"/>
  <c r="N104" i="14" l="1"/>
  <c r="N106" i="14" s="1"/>
  <c r="N61" i="15"/>
  <c r="N86" i="14" l="1"/>
  <c r="N87" i="14"/>
  <c r="N88" i="14"/>
  <c r="N54" i="10"/>
  <c r="N9" i="1" l="1"/>
  <c r="N16" i="1"/>
  <c r="N17" i="1"/>
  <c r="N42" i="1"/>
  <c r="N44" i="1"/>
  <c r="N45" i="1"/>
  <c r="N46" i="1"/>
  <c r="N47" i="1"/>
  <c r="N60" i="1"/>
  <c r="N61" i="1"/>
  <c r="N63" i="1"/>
  <c r="N64" i="1"/>
  <c r="N65" i="1"/>
  <c r="N44" i="10"/>
  <c r="N45" i="10"/>
  <c r="N46" i="10"/>
  <c r="N91" i="10"/>
  <c r="N92" i="10"/>
  <c r="N93" i="10"/>
  <c r="N94" i="10"/>
  <c r="N95" i="10"/>
  <c r="N96" i="10"/>
  <c r="N87" i="10"/>
  <c r="N88" i="10"/>
  <c r="N42" i="6"/>
  <c r="N43" i="6"/>
  <c r="N45" i="6"/>
  <c r="N46" i="6"/>
  <c r="N47" i="6"/>
  <c r="N59" i="6"/>
  <c r="N63" i="6"/>
  <c r="N64" i="6"/>
  <c r="N65" i="6"/>
  <c r="N66" i="6"/>
  <c r="N60" i="6"/>
  <c r="N61" i="6"/>
  <c r="N41" i="14"/>
  <c r="N42" i="14"/>
  <c r="N43" i="14"/>
  <c r="N63" i="5"/>
  <c r="N64" i="5"/>
  <c r="N65" i="5"/>
  <c r="N66" i="5"/>
  <c r="N67" i="5"/>
  <c r="N68" i="5"/>
  <c r="N99" i="5"/>
  <c r="N49" i="8"/>
  <c r="N51" i="8"/>
  <c r="N52" i="8"/>
  <c r="N45" i="8"/>
  <c r="N47" i="15"/>
  <c r="N48" i="15"/>
  <c r="N49" i="15"/>
  <c r="N50" i="15"/>
  <c r="N64" i="15"/>
  <c r="N65" i="15"/>
  <c r="N66" i="15"/>
  <c r="N67" i="15"/>
  <c r="N68" i="15"/>
  <c r="N60" i="15"/>
  <c r="N62" i="15"/>
  <c r="N83" i="15"/>
  <c r="N84" i="15"/>
  <c r="N86" i="15"/>
  <c r="N87" i="15"/>
  <c r="N88" i="15"/>
  <c r="N89" i="15"/>
  <c r="N90" i="15"/>
  <c r="N91" i="15"/>
  <c r="N82" i="15"/>
  <c r="N61" i="10"/>
  <c r="D12" i="15" l="1"/>
  <c r="F73" i="15" l="1"/>
  <c r="F72" i="15"/>
  <c r="L69" i="15"/>
  <c r="L71" i="15" s="1"/>
  <c r="J69" i="15"/>
  <c r="J71" i="15" s="1"/>
  <c r="H69" i="15"/>
  <c r="H71" i="15" s="1"/>
  <c r="F69" i="15"/>
  <c r="F71" i="15" s="1"/>
  <c r="N63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P17" i="15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P17" i="8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P17" i="5"/>
  <c r="B17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P17" i="14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P17" i="6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P17" i="10"/>
  <c r="N69" i="15" l="1"/>
  <c r="N71" i="15" s="1"/>
  <c r="F96" i="15" l="1"/>
  <c r="F95" i="15"/>
  <c r="L92" i="15"/>
  <c r="L94" i="15" s="1"/>
  <c r="J92" i="15"/>
  <c r="J94" i="15" s="1"/>
  <c r="H92" i="15"/>
  <c r="H94" i="15" s="1"/>
  <c r="F92" i="15"/>
  <c r="F94" i="15" s="1"/>
  <c r="N92" i="15"/>
  <c r="N94" i="15" s="1"/>
  <c r="B12" i="15" l="1"/>
  <c r="C12" i="15"/>
  <c r="P12" i="15"/>
  <c r="F79" i="10" l="1"/>
  <c r="F78" i="10"/>
  <c r="F101" i="10"/>
  <c r="F100" i="10"/>
  <c r="L51" i="15" l="1"/>
  <c r="J51" i="15"/>
  <c r="H51" i="15"/>
  <c r="F51" i="15"/>
  <c r="N46" i="15"/>
  <c r="N45" i="15"/>
  <c r="N44" i="15"/>
  <c r="N43" i="15"/>
  <c r="N42" i="15"/>
  <c r="N41" i="15"/>
  <c r="N40" i="15"/>
  <c r="N39" i="15"/>
  <c r="N38" i="15"/>
  <c r="N37" i="15"/>
  <c r="P28" i="15"/>
  <c r="O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28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O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P25" i="15"/>
  <c r="O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P24" i="15"/>
  <c r="O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P22" i="15"/>
  <c r="O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22" i="15"/>
  <c r="P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P15" i="15"/>
  <c r="O15" i="15"/>
  <c r="D15" i="15"/>
  <c r="C15" i="15"/>
  <c r="B15" i="15"/>
  <c r="P14" i="15"/>
  <c r="O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P13" i="15"/>
  <c r="O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P11" i="15"/>
  <c r="O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11" i="15"/>
  <c r="P10" i="15"/>
  <c r="O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10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P8" i="15"/>
  <c r="O8" i="15"/>
  <c r="M8" i="15"/>
  <c r="L8" i="15"/>
  <c r="K8" i="15"/>
  <c r="J8" i="15"/>
  <c r="I8" i="15"/>
  <c r="H8" i="15"/>
  <c r="G8" i="15"/>
  <c r="F8" i="15"/>
  <c r="E8" i="15"/>
  <c r="D8" i="15"/>
  <c r="C8" i="15"/>
  <c r="B8" i="15"/>
  <c r="P7" i="15"/>
  <c r="O7" i="15"/>
  <c r="M7" i="15"/>
  <c r="L7" i="15"/>
  <c r="K7" i="15"/>
  <c r="J7" i="15"/>
  <c r="I7" i="15"/>
  <c r="H7" i="15"/>
  <c r="G7" i="15"/>
  <c r="F7" i="15"/>
  <c r="E7" i="15"/>
  <c r="D7" i="15"/>
  <c r="C7" i="15"/>
  <c r="B7" i="15"/>
  <c r="A7" i="15"/>
  <c r="A3" i="15"/>
  <c r="A2" i="15"/>
  <c r="L53" i="8"/>
  <c r="J53" i="8"/>
  <c r="H53" i="8"/>
  <c r="F53" i="8"/>
  <c r="N47" i="8"/>
  <c r="N43" i="8"/>
  <c r="N42" i="8"/>
  <c r="N41" i="8"/>
  <c r="N38" i="8"/>
  <c r="N37" i="8"/>
  <c r="P28" i="8"/>
  <c r="O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O26" i="8"/>
  <c r="M26" i="8"/>
  <c r="L26" i="8"/>
  <c r="K26" i="8"/>
  <c r="J26" i="8"/>
  <c r="I26" i="8"/>
  <c r="H26" i="8"/>
  <c r="G26" i="8"/>
  <c r="F26" i="8"/>
  <c r="E26" i="8"/>
  <c r="D26" i="8"/>
  <c r="C26" i="8"/>
  <c r="B26" i="8"/>
  <c r="P25" i="8"/>
  <c r="O25" i="8"/>
  <c r="M25" i="8"/>
  <c r="L25" i="8"/>
  <c r="K25" i="8"/>
  <c r="J25" i="8"/>
  <c r="I25" i="8"/>
  <c r="H25" i="8"/>
  <c r="G25" i="8"/>
  <c r="F25" i="8"/>
  <c r="E25" i="8"/>
  <c r="D25" i="8"/>
  <c r="C25" i="8"/>
  <c r="B25" i="8"/>
  <c r="P24" i="8"/>
  <c r="O24" i="8"/>
  <c r="M24" i="8"/>
  <c r="L24" i="8"/>
  <c r="K24" i="8"/>
  <c r="J24" i="8"/>
  <c r="I24" i="8"/>
  <c r="H24" i="8"/>
  <c r="G24" i="8"/>
  <c r="F24" i="8"/>
  <c r="E24" i="8"/>
  <c r="D24" i="8"/>
  <c r="C24" i="8"/>
  <c r="B24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P22" i="8"/>
  <c r="O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P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P15" i="8"/>
  <c r="O15" i="8"/>
  <c r="D15" i="8"/>
  <c r="C15" i="8"/>
  <c r="B15" i="8"/>
  <c r="P14" i="8"/>
  <c r="O14" i="8"/>
  <c r="M14" i="8"/>
  <c r="L14" i="8"/>
  <c r="K14" i="8"/>
  <c r="J14" i="8"/>
  <c r="I14" i="8"/>
  <c r="H14" i="8"/>
  <c r="G14" i="8"/>
  <c r="F14" i="8"/>
  <c r="E14" i="8"/>
  <c r="D14" i="8"/>
  <c r="C14" i="8"/>
  <c r="B14" i="8"/>
  <c r="P13" i="8"/>
  <c r="O13" i="8"/>
  <c r="M13" i="8"/>
  <c r="L13" i="8"/>
  <c r="K13" i="8"/>
  <c r="J13" i="8"/>
  <c r="I13" i="8"/>
  <c r="H13" i="8"/>
  <c r="G13" i="8"/>
  <c r="F13" i="8"/>
  <c r="E13" i="8"/>
  <c r="D13" i="8"/>
  <c r="C13" i="8"/>
  <c r="B13" i="8"/>
  <c r="P12" i="8"/>
  <c r="M12" i="8"/>
  <c r="L12" i="8"/>
  <c r="K12" i="8"/>
  <c r="J12" i="8"/>
  <c r="I12" i="8"/>
  <c r="H12" i="8"/>
  <c r="G12" i="8"/>
  <c r="D12" i="8"/>
  <c r="C12" i="8"/>
  <c r="B12" i="8"/>
  <c r="P11" i="8"/>
  <c r="O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P10" i="8"/>
  <c r="O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P9" i="8"/>
  <c r="N9" i="8"/>
  <c r="M9" i="8"/>
  <c r="L9" i="8"/>
  <c r="K9" i="8"/>
  <c r="J9" i="8"/>
  <c r="I9" i="8"/>
  <c r="H9" i="8"/>
  <c r="G9" i="8"/>
  <c r="F9" i="8"/>
  <c r="E9" i="8"/>
  <c r="D9" i="8"/>
  <c r="C9" i="8"/>
  <c r="B9" i="8"/>
  <c r="P8" i="8"/>
  <c r="O8" i="8"/>
  <c r="M8" i="8"/>
  <c r="L8" i="8"/>
  <c r="K8" i="8"/>
  <c r="J8" i="8"/>
  <c r="I8" i="8"/>
  <c r="H8" i="8"/>
  <c r="G8" i="8"/>
  <c r="F8" i="8"/>
  <c r="E8" i="8"/>
  <c r="D8" i="8"/>
  <c r="C8" i="8"/>
  <c r="B8" i="8"/>
  <c r="P7" i="8"/>
  <c r="O7" i="8"/>
  <c r="M7" i="8"/>
  <c r="L7" i="8"/>
  <c r="K7" i="8"/>
  <c r="J7" i="8"/>
  <c r="I7" i="8"/>
  <c r="H7" i="8"/>
  <c r="G7" i="8"/>
  <c r="F7" i="8"/>
  <c r="E7" i="8"/>
  <c r="D7" i="8"/>
  <c r="C7" i="8"/>
  <c r="B7" i="8"/>
  <c r="A7" i="8"/>
  <c r="A3" i="8"/>
  <c r="A2" i="8"/>
  <c r="L114" i="5"/>
  <c r="J114" i="5"/>
  <c r="H114" i="5"/>
  <c r="F114" i="5"/>
  <c r="N113" i="5"/>
  <c r="N111" i="5"/>
  <c r="N108" i="5"/>
  <c r="L103" i="5"/>
  <c r="J103" i="5"/>
  <c r="H103" i="5"/>
  <c r="F103" i="5"/>
  <c r="N101" i="5"/>
  <c r="N100" i="5"/>
  <c r="N96" i="5"/>
  <c r="L91" i="5"/>
  <c r="J91" i="5"/>
  <c r="H91" i="5"/>
  <c r="F91" i="5"/>
  <c r="N89" i="5"/>
  <c r="N87" i="5"/>
  <c r="N86" i="5"/>
  <c r="L81" i="5"/>
  <c r="J81" i="5"/>
  <c r="H81" i="5"/>
  <c r="F81" i="5"/>
  <c r="N80" i="5"/>
  <c r="N76" i="5"/>
  <c r="N74" i="5"/>
  <c r="L69" i="5"/>
  <c r="J69" i="5"/>
  <c r="H69" i="5"/>
  <c r="F69" i="5"/>
  <c r="N62" i="5"/>
  <c r="N61" i="5"/>
  <c r="L52" i="5"/>
  <c r="J52" i="5"/>
  <c r="H52" i="5"/>
  <c r="F52" i="5"/>
  <c r="N51" i="5"/>
  <c r="N48" i="5"/>
  <c r="N45" i="5"/>
  <c r="N44" i="5"/>
  <c r="N42" i="5"/>
  <c r="N39" i="5"/>
  <c r="N29" i="5"/>
  <c r="M29" i="5"/>
  <c r="K29" i="5"/>
  <c r="I29" i="5"/>
  <c r="G29" i="5"/>
  <c r="P28" i="5"/>
  <c r="O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M26" i="5"/>
  <c r="L26" i="5"/>
  <c r="K26" i="5"/>
  <c r="J26" i="5"/>
  <c r="I26" i="5"/>
  <c r="H26" i="5"/>
  <c r="G26" i="5"/>
  <c r="F26" i="5"/>
  <c r="E26" i="5"/>
  <c r="D26" i="5"/>
  <c r="C26" i="5"/>
  <c r="B26" i="5"/>
  <c r="P25" i="5"/>
  <c r="O25" i="5"/>
  <c r="M25" i="5"/>
  <c r="L25" i="5"/>
  <c r="K25" i="5"/>
  <c r="J25" i="5"/>
  <c r="I25" i="5"/>
  <c r="H25" i="5"/>
  <c r="G25" i="5"/>
  <c r="F25" i="5"/>
  <c r="E25" i="5"/>
  <c r="D25" i="5"/>
  <c r="C25" i="5"/>
  <c r="B25" i="5"/>
  <c r="P24" i="5"/>
  <c r="O24" i="5"/>
  <c r="M24" i="5"/>
  <c r="L24" i="5"/>
  <c r="K24" i="5"/>
  <c r="J24" i="5"/>
  <c r="I24" i="5"/>
  <c r="H24" i="5"/>
  <c r="G24" i="5"/>
  <c r="F24" i="5"/>
  <c r="E24" i="5"/>
  <c r="D24" i="5"/>
  <c r="C24" i="5"/>
  <c r="B24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P22" i="5"/>
  <c r="O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P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P14" i="5"/>
  <c r="M14" i="5"/>
  <c r="L14" i="5"/>
  <c r="K14" i="5"/>
  <c r="J14" i="5"/>
  <c r="I14" i="5"/>
  <c r="H14" i="5"/>
  <c r="G14" i="5"/>
  <c r="F14" i="5"/>
  <c r="E14" i="5"/>
  <c r="D14" i="5"/>
  <c r="C14" i="5"/>
  <c r="B14" i="5"/>
  <c r="P13" i="5"/>
  <c r="O13" i="5"/>
  <c r="M13" i="5"/>
  <c r="L13" i="5"/>
  <c r="K13" i="5"/>
  <c r="J13" i="5"/>
  <c r="I13" i="5"/>
  <c r="H13" i="5"/>
  <c r="G13" i="5"/>
  <c r="F13" i="5"/>
  <c r="E13" i="5"/>
  <c r="D13" i="5"/>
  <c r="C13" i="5"/>
  <c r="B13" i="5"/>
  <c r="P12" i="5"/>
  <c r="M12" i="5"/>
  <c r="L12" i="5"/>
  <c r="K12" i="5"/>
  <c r="J12" i="5"/>
  <c r="I12" i="5"/>
  <c r="H12" i="5"/>
  <c r="G12" i="5"/>
  <c r="F12" i="5"/>
  <c r="D12" i="5"/>
  <c r="C12" i="5"/>
  <c r="B12" i="5"/>
  <c r="P11" i="5"/>
  <c r="O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P10" i="5"/>
  <c r="O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P8" i="5"/>
  <c r="O8" i="5"/>
  <c r="M8" i="5"/>
  <c r="L8" i="5"/>
  <c r="K8" i="5"/>
  <c r="J8" i="5"/>
  <c r="I8" i="5"/>
  <c r="H8" i="5"/>
  <c r="G8" i="5"/>
  <c r="F8" i="5"/>
  <c r="E8" i="5"/>
  <c r="D8" i="5"/>
  <c r="C8" i="5"/>
  <c r="B8" i="5"/>
  <c r="P7" i="5"/>
  <c r="O7" i="5"/>
  <c r="M7" i="5"/>
  <c r="L7" i="5"/>
  <c r="K7" i="5"/>
  <c r="J7" i="5"/>
  <c r="I7" i="5"/>
  <c r="H7" i="5"/>
  <c r="G7" i="5"/>
  <c r="F7" i="5"/>
  <c r="E7" i="5"/>
  <c r="D7" i="5"/>
  <c r="C7" i="5"/>
  <c r="B7" i="5"/>
  <c r="A7" i="5"/>
  <c r="A3" i="5"/>
  <c r="A2" i="5"/>
  <c r="L89" i="14"/>
  <c r="J89" i="14"/>
  <c r="H89" i="14"/>
  <c r="F89" i="14"/>
  <c r="N85" i="14"/>
  <c r="N84" i="14"/>
  <c r="N82" i="14"/>
  <c r="N81" i="14"/>
  <c r="N80" i="14"/>
  <c r="L75" i="14"/>
  <c r="J75" i="14"/>
  <c r="H75" i="14"/>
  <c r="F75" i="14"/>
  <c r="N71" i="14"/>
  <c r="N70" i="14"/>
  <c r="N68" i="14"/>
  <c r="L55" i="14"/>
  <c r="J55" i="14"/>
  <c r="H55" i="14"/>
  <c r="F55" i="14"/>
  <c r="N53" i="14"/>
  <c r="N52" i="14"/>
  <c r="N51" i="14"/>
  <c r="N50" i="14"/>
  <c r="N49" i="14"/>
  <c r="L44" i="14"/>
  <c r="J44" i="14"/>
  <c r="H44" i="14"/>
  <c r="F44" i="14"/>
  <c r="N40" i="14"/>
  <c r="N39" i="14"/>
  <c r="N37" i="14"/>
  <c r="P28" i="14"/>
  <c r="O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O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P25" i="14"/>
  <c r="O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P24" i="14"/>
  <c r="O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P22" i="14"/>
  <c r="O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P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P15" i="14"/>
  <c r="O15" i="14"/>
  <c r="D15" i="14"/>
  <c r="C15" i="14"/>
  <c r="B15" i="14"/>
  <c r="P14" i="14"/>
  <c r="O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P13" i="14"/>
  <c r="O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P12" i="14"/>
  <c r="M12" i="14"/>
  <c r="L12" i="14"/>
  <c r="K12" i="14"/>
  <c r="J12" i="14"/>
  <c r="I12" i="14"/>
  <c r="H12" i="14"/>
  <c r="G12" i="14"/>
  <c r="F12" i="14"/>
  <c r="D12" i="14"/>
  <c r="C12" i="14"/>
  <c r="B12" i="14"/>
  <c r="P11" i="14"/>
  <c r="O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P10" i="14"/>
  <c r="O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P8" i="14"/>
  <c r="O8" i="14"/>
  <c r="M8" i="14"/>
  <c r="L8" i="14"/>
  <c r="K8" i="14"/>
  <c r="J8" i="14"/>
  <c r="I8" i="14"/>
  <c r="H8" i="14"/>
  <c r="G8" i="14"/>
  <c r="F8" i="14"/>
  <c r="E8" i="14"/>
  <c r="D8" i="14"/>
  <c r="C8" i="14"/>
  <c r="B8" i="14"/>
  <c r="P7" i="14"/>
  <c r="O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A3" i="14"/>
  <c r="A2" i="14"/>
  <c r="L67" i="6"/>
  <c r="J67" i="6"/>
  <c r="H67" i="6"/>
  <c r="F67" i="6"/>
  <c r="N62" i="6"/>
  <c r="N54" i="6"/>
  <c r="N53" i="6"/>
  <c r="N52" i="6"/>
  <c r="L48" i="6"/>
  <c r="J48" i="6"/>
  <c r="H48" i="6"/>
  <c r="F48" i="6"/>
  <c r="N44" i="6"/>
  <c r="N41" i="6"/>
  <c r="N40" i="6"/>
  <c r="N38" i="6"/>
  <c r="N37" i="6"/>
  <c r="P28" i="6"/>
  <c r="O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O26" i="6"/>
  <c r="M26" i="6"/>
  <c r="L26" i="6"/>
  <c r="K26" i="6"/>
  <c r="J26" i="6"/>
  <c r="I26" i="6"/>
  <c r="H26" i="6"/>
  <c r="G26" i="6"/>
  <c r="F26" i="6"/>
  <c r="E26" i="6"/>
  <c r="D26" i="6"/>
  <c r="C26" i="6"/>
  <c r="B26" i="6"/>
  <c r="P25" i="6"/>
  <c r="O25" i="6"/>
  <c r="M25" i="6"/>
  <c r="L25" i="6"/>
  <c r="K25" i="6"/>
  <c r="J25" i="6"/>
  <c r="I25" i="6"/>
  <c r="H25" i="6"/>
  <c r="G25" i="6"/>
  <c r="F25" i="6"/>
  <c r="E25" i="6"/>
  <c r="D25" i="6"/>
  <c r="C25" i="6"/>
  <c r="B25" i="6"/>
  <c r="P24" i="6"/>
  <c r="O24" i="6"/>
  <c r="M24" i="6"/>
  <c r="L24" i="6"/>
  <c r="K24" i="6"/>
  <c r="J24" i="6"/>
  <c r="I24" i="6"/>
  <c r="H24" i="6"/>
  <c r="G24" i="6"/>
  <c r="F24" i="6"/>
  <c r="E24" i="6"/>
  <c r="D24" i="6"/>
  <c r="C24" i="6"/>
  <c r="B24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P22" i="6"/>
  <c r="O22" i="6"/>
  <c r="M22" i="6"/>
  <c r="L22" i="6"/>
  <c r="K22" i="6"/>
  <c r="J22" i="6"/>
  <c r="I22" i="6"/>
  <c r="H22" i="6"/>
  <c r="G22" i="6"/>
  <c r="F22" i="6"/>
  <c r="E22" i="6"/>
  <c r="D22" i="6"/>
  <c r="C22" i="6"/>
  <c r="B22" i="6"/>
  <c r="A22" i="6"/>
  <c r="P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P15" i="6"/>
  <c r="O15" i="6"/>
  <c r="D15" i="6"/>
  <c r="C15" i="6"/>
  <c r="B15" i="6"/>
  <c r="P14" i="6"/>
  <c r="O14" i="6"/>
  <c r="M14" i="6"/>
  <c r="L14" i="6"/>
  <c r="K14" i="6"/>
  <c r="J14" i="6"/>
  <c r="I14" i="6"/>
  <c r="H14" i="6"/>
  <c r="G14" i="6"/>
  <c r="F14" i="6"/>
  <c r="E14" i="6"/>
  <c r="D14" i="6"/>
  <c r="C14" i="6"/>
  <c r="B14" i="6"/>
  <c r="P13" i="6"/>
  <c r="O13" i="6"/>
  <c r="M13" i="6"/>
  <c r="L13" i="6"/>
  <c r="K13" i="6"/>
  <c r="J13" i="6"/>
  <c r="I13" i="6"/>
  <c r="H13" i="6"/>
  <c r="G13" i="6"/>
  <c r="F13" i="6"/>
  <c r="E13" i="6"/>
  <c r="D13" i="6"/>
  <c r="C13" i="6"/>
  <c r="B13" i="6"/>
  <c r="P12" i="6"/>
  <c r="M12" i="6"/>
  <c r="L12" i="6"/>
  <c r="K12" i="6"/>
  <c r="J12" i="6"/>
  <c r="I12" i="6"/>
  <c r="H12" i="6"/>
  <c r="G12" i="6"/>
  <c r="F12" i="6"/>
  <c r="D12" i="6"/>
  <c r="C12" i="6"/>
  <c r="B12" i="6"/>
  <c r="P11" i="6"/>
  <c r="O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P10" i="6"/>
  <c r="O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P8" i="6"/>
  <c r="O8" i="6"/>
  <c r="M8" i="6"/>
  <c r="L8" i="6"/>
  <c r="K8" i="6"/>
  <c r="J8" i="6"/>
  <c r="I8" i="6"/>
  <c r="H8" i="6"/>
  <c r="G8" i="6"/>
  <c r="F8" i="6"/>
  <c r="E8" i="6"/>
  <c r="D8" i="6"/>
  <c r="C8" i="6"/>
  <c r="B8" i="6"/>
  <c r="P7" i="6"/>
  <c r="O7" i="6"/>
  <c r="M7" i="6"/>
  <c r="L7" i="6"/>
  <c r="K7" i="6"/>
  <c r="J7" i="6"/>
  <c r="I7" i="6"/>
  <c r="H7" i="6"/>
  <c r="G7" i="6"/>
  <c r="F7" i="6"/>
  <c r="E7" i="6"/>
  <c r="D7" i="6"/>
  <c r="C7" i="6"/>
  <c r="B7" i="6"/>
  <c r="A7" i="6"/>
  <c r="A3" i="6"/>
  <c r="A2" i="6"/>
  <c r="L97" i="10"/>
  <c r="L99" i="10" s="1"/>
  <c r="J97" i="10"/>
  <c r="J99" i="10" s="1"/>
  <c r="H97" i="10"/>
  <c r="H99" i="10" s="1"/>
  <c r="F97" i="10"/>
  <c r="F99" i="10" s="1"/>
  <c r="N89" i="10"/>
  <c r="N97" i="10" s="1"/>
  <c r="N99" i="10" s="1"/>
  <c r="L75" i="10"/>
  <c r="L77" i="10" s="1"/>
  <c r="J75" i="10"/>
  <c r="J77" i="10" s="1"/>
  <c r="H75" i="10"/>
  <c r="H77" i="10" s="1"/>
  <c r="F75" i="10"/>
  <c r="F77" i="10" s="1"/>
  <c r="N73" i="10"/>
  <c r="N71" i="10"/>
  <c r="N70" i="10"/>
  <c r="L62" i="10"/>
  <c r="J62" i="10"/>
  <c r="H62" i="10"/>
  <c r="F62" i="10"/>
  <c r="N59" i="10"/>
  <c r="N57" i="10"/>
  <c r="N56" i="10"/>
  <c r="N55" i="10"/>
  <c r="N53" i="10"/>
  <c r="N52" i="10"/>
  <c r="N51" i="10"/>
  <c r="L47" i="10"/>
  <c r="J47" i="10"/>
  <c r="H47" i="10"/>
  <c r="F47" i="10"/>
  <c r="N43" i="10"/>
  <c r="N42" i="10"/>
  <c r="N41" i="10"/>
  <c r="N40" i="10"/>
  <c r="N39" i="10"/>
  <c r="N38" i="10"/>
  <c r="N37" i="10"/>
  <c r="P28" i="10"/>
  <c r="O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O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P25" i="10"/>
  <c r="O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P24" i="10"/>
  <c r="O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P22" i="10"/>
  <c r="O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P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P15" i="10"/>
  <c r="O15" i="10"/>
  <c r="D15" i="10"/>
  <c r="C15" i="10"/>
  <c r="B15" i="10"/>
  <c r="P14" i="10"/>
  <c r="O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P13" i="10"/>
  <c r="O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P12" i="10"/>
  <c r="M12" i="10"/>
  <c r="L12" i="10"/>
  <c r="K12" i="10"/>
  <c r="J12" i="10"/>
  <c r="I12" i="10"/>
  <c r="H12" i="10"/>
  <c r="G12" i="10"/>
  <c r="F12" i="10"/>
  <c r="D12" i="10"/>
  <c r="C12" i="10"/>
  <c r="B12" i="10"/>
  <c r="P11" i="10"/>
  <c r="O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P10" i="10"/>
  <c r="O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P8" i="10"/>
  <c r="O8" i="10"/>
  <c r="M8" i="10"/>
  <c r="L8" i="10"/>
  <c r="K8" i="10"/>
  <c r="J8" i="10"/>
  <c r="I8" i="10"/>
  <c r="H8" i="10"/>
  <c r="G8" i="10"/>
  <c r="F8" i="10"/>
  <c r="E8" i="10"/>
  <c r="D8" i="10"/>
  <c r="C8" i="10"/>
  <c r="B8" i="10"/>
  <c r="P7" i="10"/>
  <c r="O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3" i="10"/>
  <c r="A2" i="10"/>
  <c r="F70" i="1"/>
  <c r="F69" i="1"/>
  <c r="L66" i="1"/>
  <c r="J66" i="1"/>
  <c r="H66" i="1"/>
  <c r="F66" i="1"/>
  <c r="N62" i="1"/>
  <c r="N59" i="1"/>
  <c r="N58" i="1"/>
  <c r="N57" i="1"/>
  <c r="N56" i="1"/>
  <c r="F52" i="1"/>
  <c r="F51" i="1"/>
  <c r="L48" i="1"/>
  <c r="J48" i="1"/>
  <c r="H48" i="1"/>
  <c r="F48" i="1"/>
  <c r="N43" i="1"/>
  <c r="N41" i="1"/>
  <c r="N40" i="1"/>
  <c r="N38" i="1"/>
  <c r="N37" i="1"/>
  <c r="L29" i="1"/>
  <c r="J29" i="1"/>
  <c r="H29" i="1"/>
  <c r="F29" i="1"/>
  <c r="N28" i="1"/>
  <c r="N28" i="14" s="1"/>
  <c r="N26" i="1"/>
  <c r="N26" i="15" s="1"/>
  <c r="N25" i="1"/>
  <c r="N25" i="6" s="1"/>
  <c r="N24" i="1"/>
  <c r="N24" i="6" s="1"/>
  <c r="N22" i="1"/>
  <c r="N22" i="15" s="1"/>
  <c r="L18" i="1"/>
  <c r="J18" i="1"/>
  <c r="H18" i="1"/>
  <c r="F18" i="1"/>
  <c r="N14" i="1"/>
  <c r="N14" i="6" s="1"/>
  <c r="N13" i="1"/>
  <c r="N13" i="6" s="1"/>
  <c r="N12" i="1"/>
  <c r="N12" i="10" s="1"/>
  <c r="N11" i="1"/>
  <c r="N11" i="6" s="1"/>
  <c r="N10" i="1"/>
  <c r="N10" i="5" s="1"/>
  <c r="N8" i="1"/>
  <c r="N8" i="8" s="1"/>
  <c r="N7" i="1"/>
  <c r="N67" i="6" l="1"/>
  <c r="N53" i="8"/>
  <c r="N48" i="6"/>
  <c r="N75" i="10"/>
  <c r="N77" i="10" s="1"/>
  <c r="N62" i="10"/>
  <c r="N10" i="14"/>
  <c r="N24" i="14"/>
  <c r="F68" i="1"/>
  <c r="N26" i="6"/>
  <c r="N14" i="5"/>
  <c r="N11" i="5"/>
  <c r="N7" i="8"/>
  <c r="N18" i="1"/>
  <c r="N66" i="1"/>
  <c r="N7" i="10"/>
  <c r="N44" i="14"/>
  <c r="N55" i="14"/>
  <c r="N75" i="14"/>
  <c r="N89" i="14"/>
  <c r="L50" i="1"/>
  <c r="L68" i="1"/>
  <c r="J68" i="1"/>
  <c r="J50" i="1"/>
  <c r="H68" i="1"/>
  <c r="H50" i="1"/>
  <c r="N10" i="8"/>
  <c r="N24" i="8"/>
  <c r="N28" i="8"/>
  <c r="N7" i="15"/>
  <c r="N8" i="15"/>
  <c r="N13" i="5"/>
  <c r="N29" i="1"/>
  <c r="N10" i="10"/>
  <c r="N24" i="10"/>
  <c r="N28" i="10"/>
  <c r="N47" i="10"/>
  <c r="N7" i="6"/>
  <c r="N8" i="6"/>
  <c r="N11" i="14"/>
  <c r="N13" i="14"/>
  <c r="N14" i="14"/>
  <c r="N25" i="14"/>
  <c r="N24" i="5"/>
  <c r="N28" i="5"/>
  <c r="N11" i="8"/>
  <c r="N13" i="8"/>
  <c r="N14" i="8"/>
  <c r="N25" i="8"/>
  <c r="N10" i="15"/>
  <c r="N24" i="15"/>
  <c r="N28" i="15"/>
  <c r="N8" i="10"/>
  <c r="N22" i="6"/>
  <c r="H18" i="10"/>
  <c r="N11" i="10"/>
  <c r="N13" i="10"/>
  <c r="N14" i="10"/>
  <c r="N25" i="10"/>
  <c r="N10" i="6"/>
  <c r="H29" i="6"/>
  <c r="N28" i="6"/>
  <c r="N22" i="14"/>
  <c r="N26" i="14"/>
  <c r="N7" i="5"/>
  <c r="N8" i="5"/>
  <c r="N25" i="5"/>
  <c r="N22" i="8"/>
  <c r="N26" i="8"/>
  <c r="N11" i="15"/>
  <c r="N13" i="15"/>
  <c r="N14" i="15"/>
  <c r="N25" i="15"/>
  <c r="N22" i="10"/>
  <c r="N26" i="10"/>
  <c r="H18" i="6"/>
  <c r="N7" i="14"/>
  <c r="N8" i="14"/>
  <c r="N22" i="5"/>
  <c r="N26" i="5"/>
  <c r="N51" i="15"/>
  <c r="H29" i="10"/>
  <c r="F50" i="1"/>
  <c r="N12" i="14"/>
  <c r="N12" i="8"/>
  <c r="N12" i="6"/>
  <c r="N12" i="5"/>
  <c r="F58" i="14"/>
  <c r="F29" i="14"/>
  <c r="L29" i="14"/>
  <c r="F59" i="14"/>
  <c r="L18" i="14"/>
  <c r="F93" i="14"/>
  <c r="J18" i="14"/>
  <c r="J29" i="14"/>
  <c r="H18" i="14"/>
  <c r="H29" i="14"/>
  <c r="J18" i="6"/>
  <c r="F29" i="6"/>
  <c r="J29" i="6"/>
  <c r="L29" i="6"/>
  <c r="F18" i="6"/>
  <c r="L18" i="6"/>
  <c r="J18" i="10"/>
  <c r="F66" i="10"/>
  <c r="J29" i="10"/>
  <c r="L29" i="10"/>
  <c r="F18" i="10"/>
  <c r="L18" i="10"/>
  <c r="F70" i="6"/>
  <c r="F18" i="14"/>
  <c r="L18" i="8"/>
  <c r="H29" i="8"/>
  <c r="L29" i="8"/>
  <c r="F29" i="8"/>
  <c r="F29" i="10"/>
  <c r="F65" i="10"/>
  <c r="F71" i="6"/>
  <c r="F92" i="14"/>
  <c r="F54" i="15"/>
  <c r="F56" i="8"/>
  <c r="H18" i="15"/>
  <c r="L18" i="15"/>
  <c r="F29" i="15"/>
  <c r="J18" i="15"/>
  <c r="J29" i="15"/>
  <c r="F55" i="15"/>
  <c r="H29" i="15"/>
  <c r="L29" i="15"/>
  <c r="F18" i="15"/>
  <c r="H18" i="8"/>
  <c r="F18" i="8"/>
  <c r="J18" i="8"/>
  <c r="J29" i="8"/>
  <c r="F57" i="8"/>
  <c r="N114" i="5"/>
  <c r="N81" i="5"/>
  <c r="N103" i="5"/>
  <c r="F56" i="5"/>
  <c r="F55" i="5"/>
  <c r="H18" i="5"/>
  <c r="L18" i="5"/>
  <c r="F32" i="5"/>
  <c r="J32" i="5"/>
  <c r="N52" i="5"/>
  <c r="N69" i="5"/>
  <c r="F18" i="5"/>
  <c r="J18" i="5"/>
  <c r="H32" i="5"/>
  <c r="L32" i="5"/>
  <c r="N91" i="5"/>
  <c r="F55" i="8" l="1"/>
  <c r="H69" i="6"/>
  <c r="N18" i="6"/>
  <c r="F57" i="14"/>
  <c r="F69" i="6"/>
  <c r="N18" i="10"/>
  <c r="N29" i="15"/>
  <c r="N29" i="14"/>
  <c r="H53" i="15"/>
  <c r="N18" i="15"/>
  <c r="F53" i="15"/>
  <c r="N29" i="8"/>
  <c r="N18" i="8"/>
  <c r="N32" i="5"/>
  <c r="J91" i="14"/>
  <c r="L57" i="14"/>
  <c r="H91" i="14"/>
  <c r="N29" i="6"/>
  <c r="H64" i="10"/>
  <c r="N29" i="10"/>
  <c r="N18" i="14"/>
  <c r="L64" i="10"/>
  <c r="J69" i="6"/>
  <c r="L91" i="14"/>
  <c r="N18" i="5"/>
  <c r="H57" i="14"/>
  <c r="F91" i="14"/>
  <c r="L69" i="6"/>
  <c r="J57" i="14"/>
  <c r="J55" i="8"/>
  <c r="J64" i="10"/>
  <c r="L55" i="8"/>
  <c r="H55" i="8"/>
  <c r="F64" i="10"/>
  <c r="L54" i="5"/>
  <c r="J54" i="5"/>
  <c r="L53" i="15"/>
  <c r="J53" i="15"/>
  <c r="H54" i="5"/>
  <c r="F54" i="5"/>
  <c r="N69" i="6" l="1"/>
  <c r="N55" i="8"/>
  <c r="N54" i="5"/>
  <c r="N64" i="10"/>
  <c r="N57" i="14"/>
  <c r="N91" i="14"/>
  <c r="N53" i="15"/>
  <c r="N48" i="1"/>
  <c r="N50" i="1" s="1"/>
  <c r="N68" i="1" l="1"/>
</calcChain>
</file>

<file path=xl/sharedStrings.xml><?xml version="1.0" encoding="utf-8"?>
<sst xmlns="http://schemas.openxmlformats.org/spreadsheetml/2006/main" count="2522" uniqueCount="406">
  <si>
    <t>Bezeichnung</t>
  </si>
  <si>
    <t>Gemeinde</t>
  </si>
  <si>
    <t>Feuerwehr</t>
  </si>
  <si>
    <t>Fahrzeug-Typ</t>
  </si>
  <si>
    <t>Funkrufname</t>
  </si>
  <si>
    <t>Stärke</t>
  </si>
  <si>
    <t>Führung</t>
  </si>
  <si>
    <t>UG-Führung</t>
  </si>
  <si>
    <t>Zug 1</t>
  </si>
  <si>
    <t>Zug 2</t>
  </si>
  <si>
    <t>Deggendorf</t>
  </si>
  <si>
    <t>KdoW</t>
  </si>
  <si>
    <t>Florian DEG 10/1</t>
  </si>
  <si>
    <t>Schöllnach</t>
  </si>
  <si>
    <t xml:space="preserve">MZF </t>
  </si>
  <si>
    <t>Florian Schöllnach 11/1</t>
  </si>
  <si>
    <t>Landkreis</t>
  </si>
  <si>
    <t>Osterhofen</t>
  </si>
  <si>
    <t>ELW UG-ÖEL</t>
  </si>
  <si>
    <t>Logistik</t>
  </si>
  <si>
    <t>BRK</t>
  </si>
  <si>
    <t>BetLKW</t>
  </si>
  <si>
    <t>FKH</t>
  </si>
  <si>
    <t>Kombi</t>
  </si>
  <si>
    <t>MHD</t>
  </si>
  <si>
    <t>RTW</t>
  </si>
  <si>
    <t>Hengersberg</t>
  </si>
  <si>
    <t>Florian Hengersberg 11/1</t>
  </si>
  <si>
    <t>LKW</t>
  </si>
  <si>
    <t>Lalling</t>
  </si>
  <si>
    <t>LF 8</t>
  </si>
  <si>
    <t>Altenmarkt</t>
  </si>
  <si>
    <t>Iggensbach</t>
  </si>
  <si>
    <t>Winzer</t>
  </si>
  <si>
    <t>Florian Winzer 11/1</t>
  </si>
  <si>
    <t>Schwarzach</t>
  </si>
  <si>
    <t>Florian Schwarzach 11/1</t>
  </si>
  <si>
    <t>Künzing</t>
  </si>
  <si>
    <t>Florian Künzing 11/1</t>
  </si>
  <si>
    <t>Fischerdorf</t>
  </si>
  <si>
    <t>LF 10/6</t>
  </si>
  <si>
    <t>GW-Logistik</t>
  </si>
  <si>
    <t>Niederalteich</t>
  </si>
  <si>
    <t>Florian Niederalteich 11/1</t>
  </si>
  <si>
    <t>Metten</t>
  </si>
  <si>
    <t>Berg</t>
  </si>
  <si>
    <t>Mietraching</t>
  </si>
  <si>
    <t>Plattling</t>
  </si>
  <si>
    <t>RW 2</t>
  </si>
  <si>
    <t>Florian Plattling 61/1</t>
  </si>
  <si>
    <t>Pankofen</t>
  </si>
  <si>
    <t>KLAF</t>
  </si>
  <si>
    <t>Florian Pankofen 65/1</t>
  </si>
  <si>
    <t>Natternberg</t>
  </si>
  <si>
    <t>Florian Natternberg 11/1</t>
  </si>
  <si>
    <t>/</t>
  </si>
  <si>
    <t>Voraus-kommando</t>
  </si>
  <si>
    <t>Kater Deggendorf 12/1</t>
  </si>
  <si>
    <t>Rotkreuz Deggendorf 61/86/1</t>
  </si>
  <si>
    <t>Rotkreuz Deggendorf 61/80/1</t>
  </si>
  <si>
    <t>Zug 3</t>
  </si>
  <si>
    <t>Zug 4</t>
  </si>
  <si>
    <t>Kontingentbeladung Zusatzbeladung</t>
  </si>
  <si>
    <t>Zusatzfähigkeit</t>
  </si>
  <si>
    <t>plant den Einsatz, Führt das Kontigent</t>
  </si>
  <si>
    <t>Melder/Erkunder</t>
  </si>
  <si>
    <t xml:space="preserve">Navi </t>
  </si>
  <si>
    <t>24 Std. Dienst</t>
  </si>
  <si>
    <t>8 kVA Stromerzeuger</t>
  </si>
  <si>
    <t>Melder/Mechaniker</t>
  </si>
  <si>
    <t>Melder</t>
  </si>
  <si>
    <t>stellt Zugführer</t>
  </si>
  <si>
    <t>THL, Stromerz, Lichtmast</t>
  </si>
  <si>
    <t>600 m B-Schlauch</t>
  </si>
  <si>
    <t>Stromerz., Lichtmast</t>
  </si>
  <si>
    <t>Erl. Verwaltungs-angelegenheiten</t>
  </si>
  <si>
    <t>Forsthart</t>
  </si>
  <si>
    <t>Navi, Laptop, Internetstick, Handy</t>
  </si>
  <si>
    <t>Sanitätsdienst</t>
  </si>
  <si>
    <t>2. Grundkomponente "Logistik / Sanitätsdienst" - alle Kontingente</t>
  </si>
  <si>
    <t>Gesamt (Kontingent Standard)</t>
  </si>
  <si>
    <t>Gesamt (Kontingent "Hochwasser / Sandsäcke")</t>
  </si>
  <si>
    <t>Gesamt (Kontingent "ABC-Abwehr")</t>
  </si>
  <si>
    <t>1. Grundkomponente "Führung / Verbindung" - alle Kontingente</t>
  </si>
  <si>
    <t>Aholming</t>
  </si>
  <si>
    <t>Polyma</t>
  </si>
  <si>
    <t>Florian Aholming 58/1</t>
  </si>
  <si>
    <t>Engolling</t>
  </si>
  <si>
    <t>TSF-W</t>
  </si>
  <si>
    <t>Florian Engolling 46/1</t>
  </si>
  <si>
    <t>Sandsackfüllmaschinie</t>
  </si>
  <si>
    <t>WLF</t>
  </si>
  <si>
    <t>Seebach</t>
  </si>
  <si>
    <t>an Florian Aholming 58/1</t>
  </si>
  <si>
    <t>Hunding</t>
  </si>
  <si>
    <t>HLF 10</t>
  </si>
  <si>
    <t>Moos</t>
  </si>
  <si>
    <t>TLF 16/25</t>
  </si>
  <si>
    <t>Grafling</t>
  </si>
  <si>
    <t>MZF</t>
  </si>
  <si>
    <t>Florian Grafling 11/1</t>
  </si>
  <si>
    <t>Edenstetten</t>
  </si>
  <si>
    <t>Material- und Gepäcktransport</t>
  </si>
  <si>
    <t>LF 16</t>
  </si>
  <si>
    <t>Ölsperre</t>
  </si>
  <si>
    <t>Florian Winzer 21/1</t>
  </si>
  <si>
    <t>MTW</t>
  </si>
  <si>
    <t>Florian Deggendorf 14/1</t>
  </si>
  <si>
    <t>Thundorf</t>
  </si>
  <si>
    <t>Ölwehr-Anhänger</t>
  </si>
  <si>
    <t>Messwagen</t>
  </si>
  <si>
    <t>LF10/6</t>
  </si>
  <si>
    <t>Florian Altenmarkt 11/1</t>
  </si>
  <si>
    <t>Dekon-Anhänger</t>
  </si>
  <si>
    <t>Florian Plattling 11/1</t>
  </si>
  <si>
    <t>Florian Osterhofen 11/1</t>
  </si>
  <si>
    <t>CSA-Träger</t>
  </si>
  <si>
    <t>gezogen Florian Altenmarkt 11/1</t>
  </si>
  <si>
    <t>Außernzell</t>
  </si>
  <si>
    <t>Florian Außernzell 11/1</t>
  </si>
  <si>
    <t>Florian Forsthart 65/1</t>
  </si>
  <si>
    <t>KRAD</t>
  </si>
  <si>
    <t>Kater Deggendorf 10/1</t>
  </si>
  <si>
    <t>Florian Deggendorf 36/1</t>
  </si>
  <si>
    <t>Rotkreuz Deggendorf 17/1</t>
  </si>
  <si>
    <t>Lader</t>
  </si>
  <si>
    <t>Florian Deggendorf 39/1</t>
  </si>
  <si>
    <t>auf Tieflader</t>
  </si>
  <si>
    <t>inkl. Schaufel+Gabel</t>
  </si>
  <si>
    <t>Material- und Gepäcktransport, min 1000 m B-Schlauch</t>
  </si>
  <si>
    <t>Florian Hengersberg 58/1</t>
  </si>
  <si>
    <t>LF 8/6</t>
  </si>
  <si>
    <t>Florian Grafling 40/2</t>
  </si>
  <si>
    <t>GW-L1</t>
  </si>
  <si>
    <t>mit Ausrüstung</t>
  </si>
  <si>
    <t>Pumpenkontingent</t>
  </si>
  <si>
    <t>Florian Wallerfing 11/1</t>
  </si>
  <si>
    <t>Anhänger Wasserschaden</t>
  </si>
  <si>
    <t>Florian Auerbach 11/1</t>
  </si>
  <si>
    <t>mit Anhänger</t>
  </si>
  <si>
    <t>Florian Neuhausen 11/1</t>
  </si>
  <si>
    <t>Pumpenkontingent+ Polyma</t>
  </si>
  <si>
    <t>Florian Bernried 11/1</t>
  </si>
  <si>
    <t>ggf. mit Anhänger</t>
  </si>
  <si>
    <t>Florian Schaufling 11/1</t>
  </si>
  <si>
    <t>Pumpenkontingent + HD-Reiniger + Pumpenkontingent FFW Fischerdorf</t>
  </si>
  <si>
    <t>Auflistung Personal / Fahrzeuge Kontingent Ölwehr</t>
  </si>
  <si>
    <t>gezogen von Florian Winzer 21/1</t>
  </si>
  <si>
    <t>AB Mulde</t>
  </si>
  <si>
    <t>Anhänger Ölsperre 2</t>
  </si>
  <si>
    <t>Anhänger Ölsperre 1</t>
  </si>
  <si>
    <t>Anhänger mit Schlauchboot</t>
  </si>
  <si>
    <t>gezogen von Florian Pankofen 65/1</t>
  </si>
  <si>
    <t>Florian Deggendorf 99/1</t>
  </si>
  <si>
    <t>SW 2000</t>
  </si>
  <si>
    <t>Florian Hengersberg 14/1</t>
  </si>
  <si>
    <t>Boote</t>
  </si>
  <si>
    <t>Abpumpen</t>
  </si>
  <si>
    <t>TLF 3000</t>
  </si>
  <si>
    <t>Florian Osterhofen 23/1</t>
  </si>
  <si>
    <t>Öl Sanimat</t>
  </si>
  <si>
    <t>bei Bedarf</t>
  </si>
  <si>
    <t>AB Hydro Sub</t>
  </si>
  <si>
    <t>Hydro Sub</t>
  </si>
  <si>
    <t>Erkundung</t>
  </si>
  <si>
    <t>Zwischenlagerung / Separieren</t>
  </si>
  <si>
    <t>Florian Deggendorf 65/1</t>
  </si>
  <si>
    <t>Stephansposching</t>
  </si>
  <si>
    <t>MZB</t>
  </si>
  <si>
    <t>Mitfahrender KBM
1 Person UG-ÖEL für Doku Vorauskommando</t>
  </si>
  <si>
    <t>Offenberg</t>
  </si>
  <si>
    <t>Auerbach</t>
  </si>
  <si>
    <t>Wallerfing</t>
  </si>
  <si>
    <t>Neuhausen</t>
  </si>
  <si>
    <t>Pielweichs</t>
  </si>
  <si>
    <t>Bernried</t>
  </si>
  <si>
    <t>Schaufling</t>
  </si>
  <si>
    <t/>
  </si>
  <si>
    <t>Auflistung Personal / Fahrzeuge Kontingent Pumpen</t>
  </si>
  <si>
    <t>Auflistung Personal / Fahrzeuge Kontingent ABC-Abwehr</t>
  </si>
  <si>
    <t>Auflistung Personal / Fahrzeuge Kontingent Hochwasser/Sandsäcke</t>
  </si>
  <si>
    <t>Auflistung Personal / Fahrzeuge Kontingent Standard</t>
  </si>
  <si>
    <t>Gesamt (Kontingent "Ölwehr")</t>
  </si>
  <si>
    <t>Gesamt Anzahl Fahrzeuge</t>
  </si>
  <si>
    <t>Gesamt Anzahl Anhänger</t>
  </si>
  <si>
    <t>Fahrzeuge</t>
  </si>
  <si>
    <t>Anhänger</t>
  </si>
  <si>
    <t>Anhänger/Abrollbehälter</t>
  </si>
  <si>
    <t>Tieflader für Lader Florian Deggendorf 39/1</t>
  </si>
  <si>
    <t>KBM UG ÖEL</t>
  </si>
  <si>
    <t>THW</t>
  </si>
  <si>
    <t>an THW-Zugfahrzeug</t>
  </si>
  <si>
    <t>Wasserwacht</t>
  </si>
  <si>
    <t>Notstromaggregat 61 kVA</t>
  </si>
  <si>
    <t>Das Zugfzg. wird lageabhängig von Seiten THW zugewiesen</t>
  </si>
  <si>
    <t>Heros DEG xxx/xxx</t>
  </si>
  <si>
    <t>Wasserwacht Osterhofen 92/1</t>
  </si>
  <si>
    <t>Wasserwacht Osterhofen 99/1</t>
  </si>
  <si>
    <t>Nissan Nawara</t>
  </si>
  <si>
    <t>an Nissan Nawara</t>
  </si>
  <si>
    <t>Bugklappe, Radar, GPS</t>
  </si>
  <si>
    <t>Alternativ:</t>
  </si>
  <si>
    <t>Anhänger FlaWaBo</t>
  </si>
  <si>
    <t>Anhäng. mit 3 Flachwasserboten - Alternativ zu Motorboot</t>
  </si>
  <si>
    <t>Anhänger mit Motorboot</t>
  </si>
  <si>
    <t>Bootsführer / Wasserretter</t>
  </si>
  <si>
    <t>Florian Iggensbach 55/1</t>
  </si>
  <si>
    <t>Florian Fischerdorf 43/1</t>
  </si>
  <si>
    <t>Florian Stephansposching 55/1</t>
  </si>
  <si>
    <t>Florian Berg 14/1</t>
  </si>
  <si>
    <t>Florian Osterhofen 55/1</t>
  </si>
  <si>
    <t>Florian Seebach 43/1</t>
  </si>
  <si>
    <t>Florian Hunding 42/1</t>
  </si>
  <si>
    <r>
      <t xml:space="preserve">1. Grundkomponente "Führung / Verbindung" - </t>
    </r>
    <r>
      <rPr>
        <u/>
        <sz val="11"/>
        <color theme="1"/>
        <rFont val="Calibri"/>
        <family val="2"/>
        <scheme val="minor"/>
      </rPr>
      <t>optional  nur bei kompletten Abruf</t>
    </r>
  </si>
  <si>
    <t>gezogen von Florian Deggendorf 36/1</t>
  </si>
  <si>
    <t>gezogen durch Florian Nesslbach 41/1</t>
  </si>
  <si>
    <t>gezogen durch Florian Thundorf 48/1</t>
  </si>
  <si>
    <t>gezogen durch Osterhofen 23/1</t>
  </si>
  <si>
    <t>Florian Thundorf 48/1</t>
  </si>
  <si>
    <t>Florian Deggendorf 66/1</t>
  </si>
  <si>
    <t>Florian Natternberg 43/1</t>
  </si>
  <si>
    <t>Florian Metten 40/1</t>
  </si>
  <si>
    <t>Florian Edenstetten 55/1</t>
  </si>
  <si>
    <t>Florian Pielweichs 42/1</t>
  </si>
  <si>
    <t>Florian Plattling 36/1</t>
  </si>
  <si>
    <t>Tieflader Stadt Deggendorf, oder Kreisbauhof</t>
  </si>
  <si>
    <t>Florian Metten 11/1</t>
  </si>
  <si>
    <t>gezogen durch Natternberg 11/1</t>
  </si>
  <si>
    <t>Mehrzweck Anhänger</t>
  </si>
  <si>
    <t>Krad</t>
  </si>
  <si>
    <t>Florian Aholming 17/1</t>
  </si>
  <si>
    <t xml:space="preserve">Mobile Diesel Tankstelle 
mit 460 Liter </t>
  </si>
  <si>
    <t>gezogen von Pankofen 65/1</t>
  </si>
  <si>
    <t>gezogen RK 61/86/1</t>
  </si>
  <si>
    <t>mit Anhänger für Sandsackfüllmaschinie
Material- und Gepäcktransport</t>
  </si>
  <si>
    <t>Alternativ</t>
  </si>
  <si>
    <t>stellt Zugführer/Bootsführer</t>
  </si>
  <si>
    <t>Bei Einzelabruf "Hydro Sub" abweichender Kontingentführer KBI Erwin Wurzer</t>
  </si>
  <si>
    <t>gezogen durch Florian Hengersberg 58/1                              Besatzung auf Florian Hengersberg 14/1</t>
  </si>
  <si>
    <t>8 kVA Stromerzeuger + ggf. Zugfahrzeug für Anhänger mit Schlauchboot (Unterabschnitt Boote)</t>
  </si>
  <si>
    <r>
      <t xml:space="preserve">2. Grundkomponente "Logistik / Sanitätsdienst" - </t>
    </r>
    <r>
      <rPr>
        <b/>
        <u/>
        <sz val="11"/>
        <color theme="1"/>
        <rFont val="Calibri"/>
        <family val="2"/>
        <scheme val="minor"/>
      </rPr>
      <t>optional  nur bei kompletten Abruf</t>
    </r>
  </si>
  <si>
    <t>Florian Schwanenkirchen 14/1</t>
  </si>
  <si>
    <t>Gesamt (Kontingent "Sturmschaden/Motorsägen")</t>
  </si>
  <si>
    <t>Ölwehr</t>
  </si>
  <si>
    <t>Auflistung Personal / Fahrzeuge Kontingent Stumschaden (Motorsägen + Dachsicherung)</t>
  </si>
  <si>
    <t>AB Besprechung</t>
  </si>
  <si>
    <t>nicht bei Hydrosub</t>
  </si>
  <si>
    <t>auf AB Mulde DEG</t>
  </si>
  <si>
    <t>Eichberg/ Greising</t>
  </si>
  <si>
    <t>TSF</t>
  </si>
  <si>
    <t>Florian Eichberg 44/1</t>
  </si>
  <si>
    <t>Florian Galgweis 44/1</t>
  </si>
  <si>
    <t>Galgweis/ Langenamming</t>
  </si>
  <si>
    <t>RW</t>
  </si>
  <si>
    <t>Florian Osterhofen 36/1</t>
  </si>
  <si>
    <t>AB Ölwehr</t>
  </si>
  <si>
    <t>auf Anhänger, gezogen von Osterhofen 36/1</t>
  </si>
  <si>
    <t>Dekon-P</t>
  </si>
  <si>
    <t>gezogen von Deggendorf 67/1</t>
  </si>
  <si>
    <t>Florian Deggendorf 67/1</t>
  </si>
  <si>
    <t>Kraftstoff für Boote</t>
  </si>
  <si>
    <t>Thundorf/ Aicha</t>
  </si>
  <si>
    <t>Hochdruckreininger</t>
  </si>
  <si>
    <t>AB G</t>
  </si>
  <si>
    <t>Heros Deggendorf 86/36</t>
  </si>
  <si>
    <t>TLF 4000</t>
  </si>
  <si>
    <t>TLF 24/48</t>
  </si>
  <si>
    <t>Florian Schwarzach 23/1</t>
  </si>
  <si>
    <t>Florian Plattling 23/1</t>
  </si>
  <si>
    <t>SW2000</t>
  </si>
  <si>
    <t>Langenisarhofen</t>
  </si>
  <si>
    <t>Florian Langenisarhofen 44/1</t>
  </si>
  <si>
    <t>Arbing</t>
  </si>
  <si>
    <t>Florian Arbing 44/1</t>
  </si>
  <si>
    <t>Aicha</t>
  </si>
  <si>
    <t>Florian Aicha 44/1</t>
  </si>
  <si>
    <t>Waldbrandausstattung Schöllnach</t>
  </si>
  <si>
    <t>HLF 20</t>
  </si>
  <si>
    <t>Florian Bernried 41/1</t>
  </si>
  <si>
    <t>Florian Schwarzach 40/1</t>
  </si>
  <si>
    <t>gezogen von Plattling 61/1</t>
  </si>
  <si>
    <t>Seilwinde</t>
  </si>
  <si>
    <t>4  Motorsägen</t>
  </si>
  <si>
    <t>4 Motorsägen</t>
  </si>
  <si>
    <t>Seilwinde, 4 Motorsägen</t>
  </si>
  <si>
    <t>DLK 18/12</t>
  </si>
  <si>
    <t>Florian Deggendorf 31/1</t>
  </si>
  <si>
    <t>DLK 23/12</t>
  </si>
  <si>
    <t>Florian Metten 30/1</t>
  </si>
  <si>
    <t>Florian Schöllnach 61/1</t>
  </si>
  <si>
    <t>gezogen von Schöllnach 61/1</t>
  </si>
  <si>
    <t>HöSG Deggendorf/ Plattling</t>
  </si>
  <si>
    <t>Florian Schaufling 42/1</t>
  </si>
  <si>
    <t>Florian Schöllnach 23/1</t>
  </si>
  <si>
    <t>Gesamt (Kontingent Hochwasser Pumpen (S. 13/14))</t>
  </si>
  <si>
    <t>Gesamt (Kontingent Standard klein)</t>
  </si>
  <si>
    <t>Stärke ohne Führungs- und Logistikkomponente.</t>
  </si>
  <si>
    <t>Hinweis:</t>
  </si>
  <si>
    <t>Auflistung Personal / Fahrzeuge Kontingent Waldbrand (Boden)</t>
  </si>
  <si>
    <r>
      <t xml:space="preserve">3. Grundkomponente "Personal" (Zug 1 + Zug 2) - Kontingent Standard </t>
    </r>
    <r>
      <rPr>
        <b/>
        <sz val="11"/>
        <color rgb="FFFF0000"/>
        <rFont val="Calibri"/>
        <family val="2"/>
        <scheme val="minor"/>
      </rPr>
      <t>+ Standard klein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</si>
  <si>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4. Spezialkomponente "Personal" (Zug 3 + Zug 4) - Kontingent Standard </t>
    </r>
    <r>
      <rPr>
        <b/>
        <sz val="11"/>
        <color rgb="FFFF0000"/>
        <rFont val="Calibri"/>
        <family val="2"/>
        <scheme val="minor"/>
      </rPr>
      <t>- wird nicht bei Standard klein abgerufen</t>
    </r>
  </si>
  <si>
    <r>
      <t xml:space="preserve">3. Grundkomponente "Personal" (Zug 1 + Zug 2) - </t>
    </r>
    <r>
      <rPr>
        <b/>
        <sz val="11"/>
        <color rgb="FFFF0000"/>
        <rFont val="Calibri"/>
        <family val="2"/>
        <scheme val="minor"/>
      </rPr>
      <t xml:space="preserve">Kontingent Hochwasser/Pumpen </t>
    </r>
  </si>
  <si>
    <r>
      <t xml:space="preserve">4. Spezialkomponente "Hochwasser/Pumpen" (Zug 3 + Zug 4) - </t>
    </r>
    <r>
      <rPr>
        <b/>
        <sz val="11"/>
        <color rgb="FFFF0000"/>
        <rFont val="Calibri"/>
        <family val="2"/>
        <scheme val="minor"/>
      </rPr>
      <t xml:space="preserve">Kontingent Hochwasser Pumpen </t>
    </r>
  </si>
  <si>
    <r>
      <t xml:space="preserve">5. Spezialkomponente "Hochwasser/Pumpen klein" - </t>
    </r>
    <r>
      <rPr>
        <b/>
        <sz val="11"/>
        <color rgb="FFFF0000"/>
        <rFont val="Calibri"/>
        <family val="2"/>
        <scheme val="minor"/>
      </rPr>
      <t xml:space="preserve">Kontingent Hochwasser Pumpen klein </t>
    </r>
  </si>
  <si>
    <t xml:space="preserve">Gesamt (Kontingent Hochwasser Pumpen klein </t>
  </si>
  <si>
    <r>
      <t xml:space="preserve">6. Spezialkomponente "Hydro Sub" - </t>
    </r>
    <r>
      <rPr>
        <b/>
        <sz val="11"/>
        <color rgb="FFFF0000"/>
        <rFont val="Calibri"/>
        <family val="2"/>
        <scheme val="minor"/>
      </rPr>
      <t xml:space="preserve">Kontingent Wasserfördersystem Bayern </t>
    </r>
  </si>
  <si>
    <t>Wasserwacht                  Osterhofen 99/2-99/4</t>
  </si>
  <si>
    <r>
      <t>3. Spezialkomponente "</t>
    </r>
    <r>
      <rPr>
        <b/>
        <sz val="11"/>
        <color rgb="FFFF0000"/>
        <rFont val="Calibri"/>
        <family val="2"/>
        <scheme val="minor"/>
      </rPr>
      <t>Ölwehr</t>
    </r>
    <r>
      <rPr>
        <b/>
        <sz val="11"/>
        <color theme="1"/>
        <rFont val="Calibri"/>
        <family val="2"/>
        <scheme val="minor"/>
      </rPr>
      <t xml:space="preserve">" (Zug 3 + Zug 4) - </t>
    </r>
    <r>
      <rPr>
        <b/>
        <sz val="11"/>
        <color rgb="FFFF0000"/>
        <rFont val="Calibri"/>
        <family val="2"/>
        <scheme val="minor"/>
      </rPr>
      <t>Kontingent Ölwehr "allgemein"</t>
    </r>
  </si>
  <si>
    <r>
      <t>4. Spezialkomponente "</t>
    </r>
    <r>
      <rPr>
        <b/>
        <sz val="11"/>
        <color rgb="FFFF0000"/>
        <rFont val="Calibri"/>
        <family val="2"/>
        <scheme val="minor"/>
      </rPr>
      <t>Erkundung</t>
    </r>
    <r>
      <rPr>
        <b/>
        <sz val="11"/>
        <color theme="1"/>
        <rFont val="Calibri"/>
        <family val="2"/>
        <scheme val="minor"/>
      </rPr>
      <t xml:space="preserve">" - </t>
    </r>
    <r>
      <rPr>
        <b/>
        <sz val="11"/>
        <color rgb="FFFF0000"/>
        <rFont val="Calibri"/>
        <family val="2"/>
        <scheme val="minor"/>
      </rPr>
      <t>Kontingent Ölwehr / Erkundung</t>
    </r>
    <r>
      <rPr>
        <b/>
        <sz val="11"/>
        <color theme="1"/>
        <rFont val="Calibri"/>
        <family val="2"/>
        <scheme val="minor"/>
      </rPr>
      <t xml:space="preserve"> </t>
    </r>
  </si>
  <si>
    <r>
      <t>5. Spezialkomponente</t>
    </r>
    <r>
      <rPr>
        <b/>
        <sz val="11"/>
        <color rgb="FFFF0000"/>
        <rFont val="Calibri"/>
        <family val="2"/>
        <scheme val="minor"/>
      </rPr>
      <t xml:space="preserve"> "Ölsperre"</t>
    </r>
    <r>
      <rPr>
        <b/>
        <sz val="11"/>
        <color theme="1"/>
        <rFont val="Calibri"/>
        <family val="2"/>
        <scheme val="minor"/>
      </rPr>
      <t xml:space="preserve"> - Kontingent </t>
    </r>
    <r>
      <rPr>
        <b/>
        <sz val="11"/>
        <color rgb="FFFF0000"/>
        <rFont val="Calibri"/>
        <family val="2"/>
        <scheme val="minor"/>
      </rPr>
      <t>Ölwehr / Ölsperre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</si>
  <si>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6. Spezialkomponente </t>
    </r>
    <r>
      <rPr>
        <b/>
        <sz val="11"/>
        <color rgb="FFFF0000"/>
        <rFont val="Calibri"/>
        <family val="2"/>
        <scheme val="minor"/>
      </rPr>
      <t>"Boote</t>
    </r>
    <r>
      <rPr>
        <b/>
        <sz val="11"/>
        <color theme="1"/>
        <rFont val="Calibri"/>
        <family val="2"/>
        <scheme val="minor"/>
      </rPr>
      <t xml:space="preserve">" - Kontingent </t>
    </r>
    <r>
      <rPr>
        <b/>
        <sz val="11"/>
        <color rgb="FFFF0000"/>
        <rFont val="Calibri"/>
        <family val="2"/>
        <scheme val="minor"/>
      </rPr>
      <t>Ölwehr /  Boote</t>
    </r>
    <r>
      <rPr>
        <b/>
        <sz val="11"/>
        <color theme="1"/>
        <rFont val="Calibri"/>
        <family val="2"/>
        <scheme val="minor"/>
      </rPr>
      <t xml:space="preserve"> </t>
    </r>
  </si>
  <si>
    <r>
      <t>7. Spezialkomponente "</t>
    </r>
    <r>
      <rPr>
        <b/>
        <sz val="11"/>
        <color rgb="FFFF0000"/>
        <rFont val="Calibri"/>
        <family val="2"/>
        <scheme val="minor"/>
      </rPr>
      <t>Abpumpen</t>
    </r>
    <r>
      <rPr>
        <b/>
        <sz val="11"/>
        <color theme="1"/>
        <rFont val="Calibri"/>
        <family val="2"/>
        <scheme val="minor"/>
      </rPr>
      <t xml:space="preserve">" - Kontingent Ölwehr /  </t>
    </r>
    <r>
      <rPr>
        <b/>
        <sz val="11"/>
        <color rgb="FFFF0000"/>
        <rFont val="Calibri"/>
        <family val="2"/>
        <scheme val="minor"/>
      </rPr>
      <t>Abpumpen</t>
    </r>
    <r>
      <rPr>
        <b/>
        <sz val="11"/>
        <color theme="1"/>
        <rFont val="Calibri"/>
        <family val="2"/>
        <scheme val="minor"/>
      </rPr>
      <t xml:space="preserve"> </t>
    </r>
  </si>
  <si>
    <r>
      <t>8. Spezialkomponente "</t>
    </r>
    <r>
      <rPr>
        <b/>
        <sz val="11"/>
        <color rgb="FFFF0000"/>
        <rFont val="Calibri"/>
        <family val="2"/>
        <scheme val="minor"/>
      </rPr>
      <t>Zwischenlagerung/Separieren</t>
    </r>
    <r>
      <rPr>
        <b/>
        <sz val="11"/>
        <color theme="1"/>
        <rFont val="Calibri"/>
        <family val="2"/>
        <scheme val="minor"/>
      </rPr>
      <t xml:space="preserve">" - Kontingent Ölwehr / </t>
    </r>
    <r>
      <rPr>
        <b/>
        <sz val="11"/>
        <color rgb="FFFF0000"/>
        <rFont val="Calibri"/>
        <family val="2"/>
        <scheme val="minor"/>
      </rPr>
      <t>Zwischenlagerung/Separieren</t>
    </r>
    <r>
      <rPr>
        <b/>
        <sz val="11"/>
        <color theme="1"/>
        <rFont val="Calibri"/>
        <family val="2"/>
        <scheme val="minor"/>
      </rPr>
      <t xml:space="preserve"> </t>
    </r>
  </si>
  <si>
    <t>Kontingentführung Standard, Ölwehr, HydroSub und Sturmschäden: Erwin Wurzer (Stellvertreter Bernhard Süß)</t>
  </si>
  <si>
    <t>Johannes Deggendorf 71/70</t>
  </si>
  <si>
    <r>
      <t xml:space="preserve">3. Grundkomponente "Personal" - </t>
    </r>
    <r>
      <rPr>
        <b/>
        <sz val="11"/>
        <color rgb="FFFF0000"/>
        <rFont val="Calibri"/>
        <family val="2"/>
        <scheme val="minor"/>
      </rPr>
      <t xml:space="preserve">Kontingent Sturmschaden (Motorsägen + Dachsicherung) </t>
    </r>
  </si>
  <si>
    <r>
      <t xml:space="preserve">4. Spezialkomponente "Motorsägen" - </t>
    </r>
    <r>
      <rPr>
        <b/>
        <sz val="11"/>
        <color rgb="FFFF0000"/>
        <rFont val="Calibri"/>
        <family val="2"/>
        <scheme val="minor"/>
      </rPr>
      <t>Kontingent Sturmschaden/Motorsägen</t>
    </r>
  </si>
  <si>
    <r>
      <t xml:space="preserve">3. Grundkomponente "Personal" - </t>
    </r>
    <r>
      <rPr>
        <b/>
        <sz val="11"/>
        <color rgb="FFFF0000"/>
        <rFont val="Calibri"/>
        <family val="2"/>
        <scheme val="minor"/>
      </rPr>
      <t>Kontingent Sturmschaden (Motorsägen + Dachsicherung)</t>
    </r>
  </si>
  <si>
    <r>
      <t>5. Spezialkomponente "Dachsicherung" -</t>
    </r>
    <r>
      <rPr>
        <b/>
        <sz val="11"/>
        <color rgb="FFFF0000"/>
        <rFont val="Calibri"/>
        <family val="2"/>
        <scheme val="minor"/>
      </rPr>
      <t xml:space="preserve"> Kontingent Sturmschaden/Dachsicherung </t>
    </r>
  </si>
  <si>
    <t>Multikopter LKR.
Mobile Dieseltankstelle mit 460 Liter</t>
  </si>
  <si>
    <t>Osterhofen *</t>
  </si>
  <si>
    <t xml:space="preserve">Hinweis: </t>
  </si>
  <si>
    <t>Bis dahin werden, je nach Verfügbarkeit, die Wechsellader Deggendorf, Plattling oder des THW´s genutzt.</t>
  </si>
  <si>
    <t xml:space="preserve">Es ist keine Spezialkomponente "Waldbrandbekämpfung aus der Luft" geplant/verfügbar </t>
  </si>
  <si>
    <r>
      <rPr>
        <b/>
        <sz val="11"/>
        <color theme="1"/>
        <rFont val="Calibri"/>
        <family val="2"/>
        <scheme val="minor"/>
      </rPr>
      <t>3. Spezialkomponente "Waldbrandbekämpfung am Boden unter Einsatz von Fahrzeugen"</t>
    </r>
    <r>
      <rPr>
        <b/>
        <sz val="11"/>
        <color rgb="FFFF0000"/>
        <rFont val="Calibri"/>
        <family val="2"/>
        <scheme val="minor"/>
      </rPr>
      <t xml:space="preserve"> - Kontingent "Waldbrand" </t>
    </r>
  </si>
  <si>
    <r>
      <t>3. Spezialkomponente "ABC-Abwehr" -</t>
    </r>
    <r>
      <rPr>
        <b/>
        <sz val="11"/>
        <color rgb="FFFF0000"/>
        <rFont val="Calibri"/>
        <family val="2"/>
        <scheme val="minor"/>
      </rPr>
      <t xml:space="preserve"> Kontingent "ABC-Abwehr" </t>
    </r>
  </si>
  <si>
    <t xml:space="preserve">Gesamt (Kontingent Wasserfördersystem - Hydro Sub </t>
  </si>
  <si>
    <t xml:space="preserve"> </t>
  </si>
  <si>
    <t>Gesamt (Kontingent "Waldbrand am Boden")</t>
  </si>
  <si>
    <t>Deggenau</t>
  </si>
  <si>
    <t>Florian Deggenau 14/1</t>
  </si>
  <si>
    <t>Florian Deggenau 47/1</t>
  </si>
  <si>
    <t>gezogen durch Deggenau 47/1</t>
  </si>
  <si>
    <t xml:space="preserve">AB Dekon P </t>
  </si>
  <si>
    <t>auf Florian Deggendorf 36/1</t>
  </si>
  <si>
    <t>gezogen von Deggendorf 36/1 (auf Anhänger)</t>
  </si>
  <si>
    <t>Florian Forsthart 14/1</t>
  </si>
  <si>
    <t>Florian Stephansposching 11/1</t>
  </si>
  <si>
    <t xml:space="preserve">Deggendorf </t>
  </si>
  <si>
    <t>Mobile Dieseltankstelle auf Deg 65/1 verladen</t>
  </si>
  <si>
    <t>Florian Hengersberg 17/1</t>
  </si>
  <si>
    <t>Florian Lalling 40/1</t>
  </si>
  <si>
    <t>Florian Osterhofen 63/1</t>
  </si>
  <si>
    <t>Florian Altenmarkt 42/1</t>
  </si>
  <si>
    <t>LF 10</t>
  </si>
  <si>
    <t>Florian Mietraching 43/1</t>
  </si>
  <si>
    <t>Florian Moos 40/1</t>
  </si>
  <si>
    <t>Florian Pielweichs 11/1</t>
  </si>
  <si>
    <t>OV Deggendorf</t>
  </si>
  <si>
    <t>WLF+AB Mulde</t>
  </si>
  <si>
    <t>Heros Deggendorf 86/85</t>
  </si>
  <si>
    <t>Riggerding</t>
  </si>
  <si>
    <t>Zug 2 
"Spezial-komponente"</t>
  </si>
  <si>
    <t>Florian Riggerding 11/1</t>
  </si>
  <si>
    <t>Florian Edenstetten 11/1</t>
  </si>
  <si>
    <t>Waldbrandausrüstung Edenstetten</t>
  </si>
  <si>
    <t>u. a. Transport nasse Schläuche, Gepäck,…</t>
  </si>
  <si>
    <t xml:space="preserve">Gesamt (Kontingent Spezialkomponente Waldbrand am Boden) </t>
  </si>
  <si>
    <t>Florian Schwanenkirchen 44/1</t>
  </si>
  <si>
    <t>mit Anhänger für Quad</t>
  </si>
  <si>
    <t>Schwanenkirchen</t>
  </si>
  <si>
    <t>Florian Schwanenkirchen 65/1</t>
  </si>
  <si>
    <t xml:space="preserve">* Wechsellader Fl Osterhofen 36/1 wird voraussichtlich im 2. Quartal 2021 geliefert. </t>
  </si>
  <si>
    <t>nur bei Abruf Einzelkomponente verfügbar, siehe Spezialkomponente "Waldbrandbekämpfung"</t>
  </si>
  <si>
    <t>nur bei Abruf Einzelkomponente verfügbar, siehe "Führung"</t>
  </si>
  <si>
    <t>Trägerfahrzeug: freies WLF aus dem LKR.</t>
  </si>
  <si>
    <t>Zugführer</t>
  </si>
  <si>
    <t>Quad</t>
  </si>
  <si>
    <t>Transport Notdächer von Pielweichs</t>
  </si>
  <si>
    <r>
      <t>3. Grundkomponente "Personal" (Zug 1 + Zug 2) -</t>
    </r>
    <r>
      <rPr>
        <b/>
        <sz val="11"/>
        <color rgb="FFFF0000"/>
        <rFont val="Calibri"/>
        <family val="2"/>
        <scheme val="minor"/>
      </rPr>
      <t xml:space="preserve"> Kontingent Hochwasser / Sandsäcke</t>
    </r>
  </si>
  <si>
    <r>
      <t xml:space="preserve">4. Spezialkomponente "Personal" (Zug 3 + Zug 4) - </t>
    </r>
    <r>
      <rPr>
        <b/>
        <sz val="11"/>
        <color rgb="FFFF0000"/>
        <rFont val="Calibri"/>
        <family val="2"/>
        <scheme val="minor"/>
      </rPr>
      <t xml:space="preserve">Kontingent Hochwasser / Sandsäcke </t>
    </r>
  </si>
  <si>
    <t>Florian Neßlbach 11/1</t>
  </si>
  <si>
    <t>gezogen von Florian Neßlbach 11/1</t>
  </si>
  <si>
    <t>Neßlbach</t>
  </si>
  <si>
    <t>Florian Neßlbach 41/1</t>
  </si>
  <si>
    <t>Florian Neßlbach 99/1</t>
  </si>
  <si>
    <t>Florian Forsthart 95/1</t>
  </si>
  <si>
    <t>Florian Schwanenkirchen 95/1</t>
  </si>
  <si>
    <t>Gesamt (Kontingent "Notdach")</t>
  </si>
  <si>
    <r>
      <t>6. Spezialkomponente "Notdach" -</t>
    </r>
    <r>
      <rPr>
        <b/>
        <sz val="11"/>
        <color rgb="FFFF0000"/>
        <rFont val="Calibri"/>
        <family val="2"/>
        <scheme val="minor"/>
      </rPr>
      <t xml:space="preserve"> Kontingent Sturmschaden/Dachsicherung - </t>
    </r>
    <r>
      <rPr>
        <b/>
        <sz val="11"/>
        <color rgb="FF00B050"/>
        <rFont val="Calibri"/>
        <family val="2"/>
        <scheme val="minor"/>
      </rPr>
      <t>optional einzeln abrufbar beim Kontingent Sturmschaden</t>
    </r>
  </si>
  <si>
    <r>
      <t xml:space="preserve">6. Spezialkomponente "Hydro Sub" - </t>
    </r>
    <r>
      <rPr>
        <b/>
        <sz val="11"/>
        <color rgb="FFFF0000"/>
        <rFont val="Calibri"/>
        <family val="2"/>
        <scheme val="minor"/>
      </rPr>
      <t xml:space="preserve">Kontingent Wasserfördersystem Bayern </t>
    </r>
    <r>
      <rPr>
        <b/>
        <sz val="11"/>
        <color rgb="FF00B050"/>
        <rFont val="Calibri"/>
        <family val="2"/>
        <scheme val="minor"/>
      </rPr>
      <t>"optional einzeln abrufbar beim Kontingent Waldbrand am Boden"</t>
    </r>
  </si>
  <si>
    <r>
      <rPr>
        <b/>
        <sz val="11"/>
        <color rgb="FFFF0000"/>
        <rFont val="Calibri"/>
        <family val="2"/>
        <scheme val="minor"/>
      </rPr>
      <t>4. Spezialkomponente "Waldbrandbekämpfung am Boden - abgesessen"</t>
    </r>
    <r>
      <rPr>
        <b/>
        <sz val="11"/>
        <color theme="1"/>
        <rFont val="Calibri"/>
        <family val="2"/>
        <scheme val="minor"/>
      </rPr>
      <t xml:space="preserve"> - </t>
    </r>
    <r>
      <rPr>
        <b/>
        <sz val="11"/>
        <color rgb="FF00B050"/>
        <rFont val="Calibri"/>
        <family val="2"/>
        <scheme val="minor"/>
      </rPr>
      <t>"optional einzeln abrufbar beim Kontingent Waldbrand am Boden"</t>
    </r>
  </si>
  <si>
    <t>Notdach</t>
  </si>
  <si>
    <t>gezogen von Florian Osterhofen 63/1</t>
  </si>
  <si>
    <t>Multikopter (Landkreis)</t>
  </si>
  <si>
    <t>Kontingentführung Hochwasser (Pumpen + Sandsäcke), ABC-Abwehr und Waldbrand: Bernhard Süß (Stellvertreter Erwin Wurzer )</t>
  </si>
  <si>
    <t>Mitfahrender KBM: Manfred Ziegler (Stellvertreter: Josef Fritsch)</t>
  </si>
  <si>
    <t>Mitfahrender KBM: Jürgen Kainz (Stellvertreter: Frank Locklair)</t>
  </si>
  <si>
    <t>Fachliche Leitung: Jürgen Kainz (Stellvertreter: Hans Scheungrab)</t>
  </si>
  <si>
    <t>Mitfahrender KBM: Stefan Wagner (Stellvertreter: Tim Rothenwöhrer)</t>
  </si>
  <si>
    <t>Mitfahrender KBM: Stephan Wagner (Stellvertreter: Josef Killinger)</t>
  </si>
  <si>
    <t>Fachliche Leitung: Jürgen Kainz (Stellvertreter: Tim Rothenwöhrer)</t>
  </si>
  <si>
    <t>Fachliche Leitung: Christoph Thiele (Stellvertreter: Bernd App)</t>
  </si>
  <si>
    <t>Fachliche Leitung: Bernd App (Stellvertreter: Christoph Thiele)</t>
  </si>
  <si>
    <t>Fachliche Leitung: Ludwig Jacob (Stellvertreter: Josef Killinger )</t>
  </si>
  <si>
    <t>Mitfahrender KBM: Michael Ertl (Stellvertreter: Josef Fritsch)</t>
  </si>
  <si>
    <t>Fachliche Leitung: Bernd App  (Stellvertreter: Kainz Jürgen )</t>
  </si>
  <si>
    <t>Mitfahrender KBM: Stefan Wagner (Stellvertreter: Manfred Ziegler)</t>
  </si>
  <si>
    <t>Mitfahrender KBM: Sandra Pöschl (Stellvertreter: Michael Ertl)</t>
  </si>
  <si>
    <t>Fachliche Leitung: Stephan Wagner (Stellvertreter: Konrad Seis)</t>
  </si>
  <si>
    <t>Fachliche Leitung: Manfred Ziegler (Stellvertreter: Tim Rothenwöhrer)</t>
  </si>
  <si>
    <t>Mitfahrender KBM: Ludwig Jacob (Stellvertreter: Konrad Seis)</t>
  </si>
  <si>
    <t>Fachliche Leitung: Xaver Altschäfl (Stellvertreter: Stephan Wagner)</t>
  </si>
  <si>
    <t>Mitfahrender KBM: Hans Scheungrab (Stellvertreter: Konrad Seis)</t>
  </si>
  <si>
    <t>gezogen von Außernzell 11/1 (wenn Pankofen 65/1 Zugfahrzeug für Boot ist)</t>
  </si>
  <si>
    <t>Zeile geringfügig angepasst bei Ölwehr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</si>
</sst>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u/>
      <sz val="8"/>
      <color indexed="8"/>
      <name val="Calibri"/>
      <family val="2"/>
    </font>
    <font>
      <b/>
      <u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24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</font>
    <font>
      <sz val="12"/>
      <color theme="1"/>
      <name val="Arial"/>
      <family val="2"/>
    </font>
    <font>
      <sz val="8"/>
      <color theme="1"/>
      <name val="Calibri"/>
      <family val="2"/>
    </font>
    <font>
      <u/>
      <sz val="8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8"/>
      <color rgb="FF00B050"/>
      <name val="Calibri"/>
      <family val="2"/>
    </font>
    <font>
      <sz val="11"/>
      <color rgb="FF00B050"/>
      <name val="Calibri"/>
      <family val="2"/>
      <scheme val="minor"/>
    </font>
    <font>
      <u/>
      <sz val="8"/>
      <name val="Calibri"/>
      <family val="2"/>
    </font>
    <font>
      <sz val="20"/>
      <color indexed="8"/>
      <name val="Calibri"/>
      <family val="2"/>
    </font>
    <font>
      <strike/>
      <sz val="8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u/>
      <sz val="8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/>
    </xf>
    <xf numFmtId="0" fontId="1" fillId="0" borderId="27" xfId="0" applyFont="1" applyFill="1" applyBorder="1"/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0" borderId="0" xfId="1"/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2" borderId="31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1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7" borderId="1" xfId="0" quotePrefix="1" applyFont="1" applyFill="1" applyBorder="1" applyAlignment="1">
      <alignment vertical="center"/>
    </xf>
    <xf numFmtId="0" fontId="1" fillId="7" borderId="1" xfId="0" quotePrefix="1" applyFont="1" applyFill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7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7" borderId="18" xfId="0" applyFont="1" applyFill="1" applyBorder="1" applyAlignment="1">
      <alignment vertical="center"/>
    </xf>
    <xf numFmtId="0" fontId="1" fillId="7" borderId="1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vertical="center"/>
    </xf>
    <xf numFmtId="0" fontId="14" fillId="0" borderId="0" xfId="0" applyFont="1"/>
    <xf numFmtId="0" fontId="15" fillId="0" borderId="2" xfId="0" applyFont="1" applyFill="1" applyBorder="1" applyAlignment="1">
      <alignment horizontal="center" vertical="center" wrapText="1"/>
    </xf>
    <xf numFmtId="0" fontId="0" fillId="0" borderId="0" xfId="0" quotePrefix="1"/>
    <xf numFmtId="0" fontId="10" fillId="0" borderId="0" xfId="0" quotePrefix="1" applyFont="1" applyBorder="1" applyAlignment="1">
      <alignment horizontal="right"/>
    </xf>
    <xf numFmtId="0" fontId="16" fillId="0" borderId="0" xfId="0" applyFont="1" applyAlignment="1">
      <alignment vertical="center"/>
    </xf>
    <xf numFmtId="0" fontId="0" fillId="0" borderId="0" xfId="0" applyFont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wrapText="1"/>
    </xf>
    <xf numFmtId="0" fontId="17" fillId="5" borderId="18" xfId="0" applyFont="1" applyFill="1" applyBorder="1" applyAlignment="1">
      <alignment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7" fillId="5" borderId="37" xfId="0" applyFont="1" applyFill="1" applyBorder="1"/>
    <xf numFmtId="0" fontId="17" fillId="7" borderId="6" xfId="0" applyFont="1" applyFill="1" applyBorder="1" applyAlignment="1">
      <alignment vertical="center"/>
    </xf>
    <xf numFmtId="0" fontId="17" fillId="7" borderId="6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vertical="center"/>
    </xf>
    <xf numFmtId="0" fontId="17" fillId="7" borderId="14" xfId="0" quotePrefix="1" applyFont="1" applyFill="1" applyBorder="1" applyAlignment="1">
      <alignment vertical="center"/>
    </xf>
    <xf numFmtId="0" fontId="17" fillId="7" borderId="14" xfId="0" quotePrefix="1" applyFont="1" applyFill="1" applyBorder="1" applyAlignment="1">
      <alignment horizontal="center" vertical="center"/>
    </xf>
    <xf numFmtId="0" fontId="18" fillId="7" borderId="14" xfId="0" quotePrefix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ont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vertical="center"/>
    </xf>
    <xf numFmtId="0" fontId="17" fillId="7" borderId="18" xfId="0" applyFont="1" applyFill="1" applyBorder="1" applyAlignment="1">
      <alignment horizontal="center" vertical="center"/>
    </xf>
    <xf numFmtId="0" fontId="17" fillId="7" borderId="37" xfId="0" applyFont="1" applyFill="1" applyBorder="1" applyAlignment="1">
      <alignment vertical="center"/>
    </xf>
    <xf numFmtId="0" fontId="17" fillId="7" borderId="7" xfId="0" applyFont="1" applyFill="1" applyBorder="1" applyAlignment="1">
      <alignment vertical="center"/>
    </xf>
    <xf numFmtId="0" fontId="17" fillId="7" borderId="14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21" fillId="0" borderId="24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7" fillId="0" borderId="24" xfId="0" applyFont="1" applyFill="1" applyBorder="1"/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vertical="center"/>
    </xf>
    <xf numFmtId="0" fontId="21" fillId="0" borderId="4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7" fillId="7" borderId="2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/>
    <xf numFmtId="0" fontId="23" fillId="0" borderId="0" xfId="0" applyFont="1"/>
    <xf numFmtId="0" fontId="3" fillId="4" borderId="3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vertical="center"/>
    </xf>
    <xf numFmtId="0" fontId="8" fillId="7" borderId="31" xfId="0" applyFont="1" applyFill="1" applyBorder="1" applyAlignment="1">
      <alignment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4" fillId="0" borderId="3" xfId="0" applyFont="1" applyBorder="1"/>
    <xf numFmtId="0" fontId="20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7" fillId="0" borderId="1" xfId="0" quotePrefix="1" applyFont="1" applyBorder="1"/>
    <xf numFmtId="0" fontId="17" fillId="0" borderId="12" xfId="0" applyFont="1" applyBorder="1" applyAlignment="1">
      <alignment vertical="center" wrapText="1"/>
    </xf>
    <xf numFmtId="0" fontId="17" fillId="0" borderId="12" xfId="0" applyFont="1" applyBorder="1"/>
    <xf numFmtId="0" fontId="18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7" fillId="5" borderId="12" xfId="0" applyFont="1" applyFill="1" applyBorder="1"/>
    <xf numFmtId="0" fontId="17" fillId="5" borderId="1" xfId="0" quotePrefix="1" applyFont="1" applyFill="1" applyBorder="1"/>
    <xf numFmtId="0" fontId="17" fillId="5" borderId="12" xfId="0" quotePrefix="1" applyFont="1" applyFill="1" applyBorder="1"/>
    <xf numFmtId="0" fontId="17" fillId="5" borderId="18" xfId="0" applyFont="1" applyFill="1" applyBorder="1" applyAlignment="1">
      <alignment vertical="center" wrapText="1"/>
    </xf>
    <xf numFmtId="0" fontId="17" fillId="5" borderId="37" xfId="0" applyFont="1" applyFill="1" applyBorder="1" applyAlignment="1">
      <alignment wrapText="1"/>
    </xf>
    <xf numFmtId="0" fontId="17" fillId="5" borderId="18" xfId="0" applyFont="1" applyFill="1" applyBorder="1"/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vertical="center"/>
    </xf>
    <xf numFmtId="0" fontId="21" fillId="0" borderId="27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27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7" fillId="8" borderId="6" xfId="0" applyFont="1" applyFill="1" applyBorder="1" applyAlignment="1">
      <alignment vertical="center"/>
    </xf>
    <xf numFmtId="0" fontId="17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 wrapText="1"/>
    </xf>
    <xf numFmtId="0" fontId="17" fillId="8" borderId="18" xfId="0" applyFont="1" applyFill="1" applyBorder="1" applyAlignment="1">
      <alignment vertical="center" wrapText="1"/>
    </xf>
    <xf numFmtId="0" fontId="17" fillId="8" borderId="18" xfId="0" applyFont="1" applyFill="1" applyBorder="1" applyAlignment="1">
      <alignment vertical="center"/>
    </xf>
    <xf numFmtId="0" fontId="17" fillId="8" borderId="18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vertical="center"/>
    </xf>
    <xf numFmtId="0" fontId="17" fillId="8" borderId="9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7" fillId="0" borderId="0" xfId="0" applyFont="1"/>
    <xf numFmtId="0" fontId="21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7" fillId="6" borderId="6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vertical="center"/>
    </xf>
    <xf numFmtId="0" fontId="17" fillId="6" borderId="31" xfId="0" applyFont="1" applyFill="1" applyBorder="1" applyAlignment="1">
      <alignment horizontal="center" vertical="center"/>
    </xf>
    <xf numFmtId="0" fontId="18" fillId="6" borderId="31" xfId="0" applyFont="1" applyFill="1" applyBorder="1" applyAlignment="1">
      <alignment horizontal="center" vertical="center"/>
    </xf>
    <xf numFmtId="0" fontId="17" fillId="7" borderId="7" xfId="0" quotePrefix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6" fillId="0" borderId="0" xfId="0" applyFont="1"/>
    <xf numFmtId="0" fontId="1" fillId="6" borderId="12" xfId="0" applyFont="1" applyFill="1" applyBorder="1"/>
    <xf numFmtId="0" fontId="1" fillId="6" borderId="1" xfId="0" applyFont="1" applyFill="1" applyBorder="1"/>
    <xf numFmtId="0" fontId="1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7" fillId="10" borderId="32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13" fillId="0" borderId="0" xfId="0" applyFont="1"/>
    <xf numFmtId="0" fontId="17" fillId="0" borderId="41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4" fillId="0" borderId="0" xfId="0" applyFont="1"/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13" fillId="0" borderId="56" xfId="0" applyFont="1" applyBorder="1" applyAlignment="1">
      <alignment horizontal="center" vertical="center"/>
    </xf>
    <xf numFmtId="0" fontId="21" fillId="0" borderId="13" xfId="0" applyFont="1" applyBorder="1"/>
    <xf numFmtId="0" fontId="21" fillId="0" borderId="14" xfId="0" applyFont="1" applyBorder="1"/>
    <xf numFmtId="0" fontId="17" fillId="5" borderId="12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3" fillId="0" borderId="3" xfId="0" applyFont="1" applyFill="1" applyBorder="1"/>
    <xf numFmtId="0" fontId="5" fillId="0" borderId="4" xfId="0" applyFont="1" applyFill="1" applyBorder="1"/>
    <xf numFmtId="0" fontId="3" fillId="0" borderId="55" xfId="0" applyFont="1" applyFill="1" applyBorder="1"/>
    <xf numFmtId="0" fontId="17" fillId="10" borderId="1" xfId="0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/>
    </xf>
    <xf numFmtId="0" fontId="17" fillId="10" borderId="1" xfId="0" applyFont="1" applyFill="1" applyBorder="1"/>
    <xf numFmtId="0" fontId="17" fillId="10" borderId="12" xfId="0" applyFont="1" applyFill="1" applyBorder="1"/>
    <xf numFmtId="0" fontId="17" fillId="10" borderId="6" xfId="0" applyFont="1" applyFill="1" applyBorder="1" applyAlignment="1">
      <alignment vertical="center"/>
    </xf>
    <xf numFmtId="0" fontId="17" fillId="10" borderId="47" xfId="0" applyFont="1" applyFill="1" applyBorder="1" applyAlignment="1">
      <alignment vertical="center"/>
    </xf>
    <xf numFmtId="0" fontId="17" fillId="10" borderId="5" xfId="0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6" xfId="0" applyFont="1" applyFill="1" applyBorder="1"/>
    <xf numFmtId="0" fontId="17" fillId="10" borderId="7" xfId="0" applyFont="1" applyFill="1" applyBorder="1"/>
    <xf numFmtId="0" fontId="17" fillId="10" borderId="19" xfId="0" applyFont="1" applyFill="1" applyBorder="1" applyAlignment="1">
      <alignment vertical="center"/>
    </xf>
    <xf numFmtId="0" fontId="17" fillId="10" borderId="11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vertical="center" wrapText="1"/>
    </xf>
    <xf numFmtId="0" fontId="17" fillId="10" borderId="32" xfId="0" applyFont="1" applyFill="1" applyBorder="1" applyAlignment="1">
      <alignment horizontal="left" vertical="center" wrapText="1"/>
    </xf>
    <xf numFmtId="0" fontId="17" fillId="10" borderId="9" xfId="0" applyFont="1" applyFill="1" applyBorder="1" applyAlignment="1">
      <alignment vertical="center"/>
    </xf>
    <xf numFmtId="0" fontId="17" fillId="10" borderId="49" xfId="0" applyFont="1" applyFill="1" applyBorder="1" applyAlignment="1">
      <alignment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vertical="center" wrapText="1"/>
    </xf>
    <xf numFmtId="0" fontId="17" fillId="10" borderId="10" xfId="0" applyFont="1" applyFill="1" applyBorder="1"/>
    <xf numFmtId="0" fontId="20" fillId="0" borderId="17" xfId="0" applyFont="1" applyBorder="1" applyAlignment="1">
      <alignment horizontal="center" vertical="center" wrapText="1"/>
    </xf>
    <xf numFmtId="0" fontId="17" fillId="8" borderId="47" xfId="0" applyFont="1" applyFill="1" applyBorder="1" applyAlignment="1">
      <alignment vertical="center"/>
    </xf>
    <xf numFmtId="0" fontId="17" fillId="8" borderId="5" xfId="0" applyFont="1" applyFill="1" applyBorder="1" applyAlignment="1">
      <alignment horizontal="center" vertical="center"/>
    </xf>
    <xf numFmtId="0" fontId="18" fillId="8" borderId="43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vertical="center"/>
    </xf>
    <xf numFmtId="0" fontId="17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wrapText="1"/>
    </xf>
    <xf numFmtId="0" fontId="17" fillId="7" borderId="48" xfId="0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0" fontId="17" fillId="7" borderId="50" xfId="0" applyFont="1" applyFill="1" applyBorder="1" applyAlignment="1">
      <alignment vertical="center"/>
    </xf>
    <xf numFmtId="0" fontId="17" fillId="7" borderId="56" xfId="0" applyFont="1" applyFill="1" applyBorder="1" applyAlignment="1">
      <alignment vertical="center"/>
    </xf>
    <xf numFmtId="0" fontId="17" fillId="7" borderId="55" xfId="0" applyFont="1" applyFill="1" applyBorder="1" applyAlignment="1">
      <alignment vertical="center"/>
    </xf>
    <xf numFmtId="0" fontId="20" fillId="0" borderId="54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17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vertical="center"/>
    </xf>
    <xf numFmtId="0" fontId="17" fillId="11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vertical="center"/>
    </xf>
    <xf numFmtId="0" fontId="17" fillId="11" borderId="31" xfId="0" applyFont="1" applyFill="1" applyBorder="1" applyAlignment="1">
      <alignment horizontal="center" vertical="center"/>
    </xf>
    <xf numFmtId="0" fontId="18" fillId="11" borderId="31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vertical="center"/>
    </xf>
    <xf numFmtId="0" fontId="17" fillId="8" borderId="1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vertical="center"/>
    </xf>
    <xf numFmtId="0" fontId="17" fillId="2" borderId="31" xfId="0" applyFont="1" applyFill="1" applyBorder="1" applyAlignment="1">
      <alignment vertical="center" wrapText="1"/>
    </xf>
    <xf numFmtId="0" fontId="17" fillId="2" borderId="31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6" borderId="6" xfId="0" applyFont="1" applyFill="1" applyBorder="1"/>
    <xf numFmtId="0" fontId="17" fillId="6" borderId="7" xfId="0" applyFont="1" applyFill="1" applyBorder="1"/>
    <xf numFmtId="0" fontId="17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7" fillId="6" borderId="1" xfId="0" applyFont="1" applyFill="1" applyBorder="1"/>
    <xf numFmtId="0" fontId="17" fillId="6" borderId="12" xfId="0" applyFont="1" applyFill="1" applyBorder="1" applyAlignment="1">
      <alignment wrapText="1"/>
    </xf>
    <xf numFmtId="0" fontId="17" fillId="6" borderId="33" xfId="0" applyFont="1" applyFill="1" applyBorder="1" applyAlignment="1">
      <alignment vertical="center"/>
    </xf>
    <xf numFmtId="0" fontId="17" fillId="6" borderId="33" xfId="0" applyFont="1" applyFill="1" applyBorder="1" applyAlignment="1">
      <alignment horizontal="center" vertical="center"/>
    </xf>
    <xf numFmtId="0" fontId="17" fillId="6" borderId="31" xfId="0" applyFont="1" applyFill="1" applyBorder="1"/>
    <xf numFmtId="0" fontId="17" fillId="6" borderId="12" xfId="0" applyFont="1" applyFill="1" applyBorder="1"/>
    <xf numFmtId="0" fontId="17" fillId="6" borderId="9" xfId="0" applyFont="1" applyFill="1" applyBorder="1" applyAlignment="1">
      <alignment vertical="center"/>
    </xf>
    <xf numFmtId="0" fontId="17" fillId="6" borderId="10" xfId="0" applyFont="1" applyFill="1" applyBorder="1"/>
    <xf numFmtId="0" fontId="17" fillId="6" borderId="18" xfId="0" applyFont="1" applyFill="1" applyBorder="1" applyAlignment="1">
      <alignment vertical="center"/>
    </xf>
    <xf numFmtId="0" fontId="17" fillId="6" borderId="18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7" fillId="6" borderId="18" xfId="0" applyFont="1" applyFill="1" applyBorder="1"/>
    <xf numFmtId="0" fontId="17" fillId="6" borderId="37" xfId="0" applyFont="1" applyFill="1" applyBorder="1"/>
    <xf numFmtId="0" fontId="17" fillId="6" borderId="18" xfId="0" quotePrefix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left" vertical="center" wrapText="1"/>
    </xf>
    <xf numFmtId="0" fontId="17" fillId="6" borderId="10" xfId="0" applyFont="1" applyFill="1" applyBorder="1" applyAlignment="1">
      <alignment horizontal="left" vertical="center"/>
    </xf>
    <xf numFmtId="0" fontId="29" fillId="2" borderId="31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21" xfId="0" applyFont="1" applyFill="1" applyBorder="1" applyAlignment="1">
      <alignment vertical="center"/>
    </xf>
    <xf numFmtId="0" fontId="17" fillId="6" borderId="14" xfId="0" applyFont="1" applyFill="1" applyBorder="1" applyAlignment="1">
      <alignment vertical="center"/>
    </xf>
    <xf numFmtId="0" fontId="17" fillId="6" borderId="14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7" fillId="6" borderId="14" xfId="0" applyFont="1" applyFill="1" applyBorder="1"/>
    <xf numFmtId="0" fontId="6" fillId="0" borderId="0" xfId="0" applyFont="1"/>
    <xf numFmtId="0" fontId="1" fillId="7" borderId="6" xfId="0" quotePrefix="1" applyFont="1" applyFill="1" applyBorder="1"/>
    <xf numFmtId="0" fontId="1" fillId="7" borderId="7" xfId="0" quotePrefix="1" applyFont="1" applyFill="1" applyBorder="1"/>
    <xf numFmtId="0" fontId="1" fillId="7" borderId="1" xfId="0" quotePrefix="1" applyFont="1" applyFill="1" applyBorder="1"/>
    <xf numFmtId="0" fontId="1" fillId="7" borderId="12" xfId="0" quotePrefix="1" applyFont="1" applyFill="1" applyBorder="1"/>
    <xf numFmtId="0" fontId="1" fillId="7" borderId="18" xfId="0" quotePrefix="1" applyFont="1" applyFill="1" applyBorder="1"/>
    <xf numFmtId="0" fontId="17" fillId="7" borderId="14" xfId="0" quotePrefix="1" applyFont="1" applyFill="1" applyBorder="1"/>
    <xf numFmtId="0" fontId="17" fillId="7" borderId="15" xfId="0" quotePrefix="1" applyFont="1" applyFill="1" applyBorder="1"/>
    <xf numFmtId="0" fontId="1" fillId="7" borderId="3" xfId="0" quotePrefix="1" applyFont="1" applyFill="1" applyBorder="1"/>
    <xf numFmtId="0" fontId="1" fillId="7" borderId="4" xfId="0" quotePrefix="1" applyFont="1" applyFill="1" applyBorder="1"/>
    <xf numFmtId="0" fontId="1" fillId="6" borderId="6" xfId="0" applyFont="1" applyFill="1" applyBorder="1"/>
    <xf numFmtId="0" fontId="1" fillId="6" borderId="7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1" xfId="0" applyFont="1" applyFill="1" applyBorder="1"/>
    <xf numFmtId="0" fontId="1" fillId="4" borderId="12" xfId="0" applyFont="1" applyFill="1" applyBorder="1"/>
    <xf numFmtId="0" fontId="1" fillId="8" borderId="6" xfId="0" applyFont="1" applyFill="1" applyBorder="1"/>
    <xf numFmtId="0" fontId="1" fillId="8" borderId="7" xfId="0" applyFont="1" applyFill="1" applyBorder="1"/>
    <xf numFmtId="0" fontId="1" fillId="8" borderId="1" xfId="0" applyFont="1" applyFill="1" applyBorder="1"/>
    <xf numFmtId="0" fontId="1" fillId="8" borderId="12" xfId="0" applyFont="1" applyFill="1" applyBorder="1"/>
    <xf numFmtId="0" fontId="1" fillId="8" borderId="9" xfId="0" applyFont="1" applyFill="1" applyBorder="1"/>
    <xf numFmtId="0" fontId="1" fillId="8" borderId="10" xfId="0" applyFont="1" applyFill="1" applyBorder="1"/>
    <xf numFmtId="0" fontId="1" fillId="2" borderId="31" xfId="0" applyFont="1" applyFill="1" applyBorder="1"/>
    <xf numFmtId="0" fontId="1" fillId="2" borderId="36" xfId="0" applyFont="1" applyFill="1" applyBorder="1"/>
    <xf numFmtId="0" fontId="17" fillId="2" borderId="1" xfId="0" applyFont="1" applyFill="1" applyBorder="1"/>
    <xf numFmtId="0" fontId="17" fillId="2" borderId="31" xfId="0" applyFont="1" applyFill="1" applyBorder="1"/>
    <xf numFmtId="0" fontId="17" fillId="11" borderId="1" xfId="0" applyFont="1" applyFill="1" applyBorder="1"/>
    <xf numFmtId="0" fontId="17" fillId="11" borderId="31" xfId="0" applyFont="1" applyFill="1" applyBorder="1" applyAlignment="1">
      <alignment wrapText="1"/>
    </xf>
    <xf numFmtId="0" fontId="17" fillId="11" borderId="31" xfId="0" applyFont="1" applyFill="1" applyBorder="1"/>
    <xf numFmtId="0" fontId="1" fillId="2" borderId="18" xfId="0" applyFont="1" applyFill="1" applyBorder="1"/>
    <xf numFmtId="0" fontId="1" fillId="2" borderId="37" xfId="0" applyFont="1" applyFill="1" applyBorder="1"/>
    <xf numFmtId="0" fontId="17" fillId="11" borderId="12" xfId="0" applyFont="1" applyFill="1" applyBorder="1"/>
    <xf numFmtId="0" fontId="17" fillId="11" borderId="7" xfId="0" applyFont="1" applyFill="1" applyBorder="1"/>
    <xf numFmtId="0" fontId="17" fillId="11" borderId="36" xfId="0" applyFont="1" applyFill="1" applyBorder="1"/>
    <xf numFmtId="0" fontId="17" fillId="11" borderId="14" xfId="0" applyFont="1" applyFill="1" applyBorder="1" applyAlignment="1">
      <alignment vertical="center"/>
    </xf>
    <xf numFmtId="0" fontId="17" fillId="11" borderId="14" xfId="0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7" fillId="11" borderId="9" xfId="0" applyFont="1" applyFill="1" applyBorder="1"/>
    <xf numFmtId="0" fontId="17" fillId="11" borderId="10" xfId="0" applyFont="1" applyFill="1" applyBorder="1"/>
    <xf numFmtId="0" fontId="10" fillId="4" borderId="1" xfId="0" applyFont="1" applyFill="1" applyBorder="1"/>
    <xf numFmtId="0" fontId="1" fillId="4" borderId="12" xfId="0" applyFont="1" applyFill="1" applyBorder="1" applyAlignment="1">
      <alignment wrapText="1"/>
    </xf>
    <xf numFmtId="0" fontId="3" fillId="4" borderId="46" xfId="0" applyFont="1" applyFill="1" applyBorder="1" applyAlignment="1">
      <alignment horizontal="center" vertical="center" wrapText="1"/>
    </xf>
    <xf numFmtId="0" fontId="17" fillId="8" borderId="6" xfId="0" applyFont="1" applyFill="1" applyBorder="1"/>
    <xf numFmtId="0" fontId="17" fillId="8" borderId="7" xfId="0" applyFont="1" applyFill="1" applyBorder="1"/>
    <xf numFmtId="0" fontId="17" fillId="8" borderId="1" xfId="0" applyFont="1" applyFill="1" applyBorder="1"/>
    <xf numFmtId="0" fontId="17" fillId="8" borderId="12" xfId="0" applyFont="1" applyFill="1" applyBorder="1"/>
    <xf numFmtId="0" fontId="17" fillId="8" borderId="19" xfId="0" applyFont="1" applyFill="1" applyBorder="1" applyAlignment="1">
      <alignment horizontal="left" vertical="center" wrapText="1"/>
    </xf>
    <xf numFmtId="0" fontId="17" fillId="8" borderId="32" xfId="0" applyFont="1" applyFill="1" applyBorder="1" applyAlignment="1">
      <alignment horizontal="left" vertical="center" wrapText="1"/>
    </xf>
    <xf numFmtId="0" fontId="17" fillId="8" borderId="14" xfId="0" applyFont="1" applyFill="1" applyBorder="1"/>
    <xf numFmtId="0" fontId="17" fillId="8" borderId="15" xfId="0" applyFont="1" applyFill="1" applyBorder="1"/>
    <xf numFmtId="0" fontId="17" fillId="2" borderId="36" xfId="0" applyFont="1" applyFill="1" applyBorder="1"/>
    <xf numFmtId="0" fontId="17" fillId="2" borderId="12" xfId="0" applyFont="1" applyFill="1" applyBorder="1"/>
    <xf numFmtId="0" fontId="17" fillId="6" borderId="36" xfId="0" applyFont="1" applyFill="1" applyBorder="1"/>
    <xf numFmtId="0" fontId="17" fillId="8" borderId="18" xfId="0" applyFont="1" applyFill="1" applyBorder="1"/>
    <xf numFmtId="0" fontId="17" fillId="8" borderId="37" xfId="0" applyFont="1" applyFill="1" applyBorder="1"/>
    <xf numFmtId="0" fontId="17" fillId="3" borderId="1" xfId="0" applyFont="1" applyFill="1" applyBorder="1" applyAlignment="1">
      <alignment wrapText="1"/>
    </xf>
    <xf numFmtId="0" fontId="17" fillId="3" borderId="12" xfId="0" applyFont="1" applyFill="1" applyBorder="1" applyAlignment="1">
      <alignment wrapText="1"/>
    </xf>
    <xf numFmtId="0" fontId="17" fillId="3" borderId="37" xfId="0" applyFont="1" applyFill="1" applyBorder="1"/>
    <xf numFmtId="0" fontId="17" fillId="4" borderId="1" xfId="0" applyFont="1" applyFill="1" applyBorder="1"/>
    <xf numFmtId="0" fontId="20" fillId="9" borderId="14" xfId="0" applyFont="1" applyFill="1" applyBorder="1" applyAlignment="1">
      <alignment horizontal="center" vertical="center" wrapText="1"/>
    </xf>
    <xf numFmtId="0" fontId="17" fillId="8" borderId="9" xfId="0" applyFont="1" applyFill="1" applyBorder="1"/>
    <xf numFmtId="0" fontId="17" fillId="8" borderId="10" xfId="0" applyFont="1" applyFill="1" applyBorder="1"/>
    <xf numFmtId="0" fontId="8" fillId="6" borderId="6" xfId="0" applyFont="1" applyFill="1" applyBorder="1"/>
    <xf numFmtId="0" fontId="8" fillId="6" borderId="7" xfId="0" applyFont="1" applyFill="1" applyBorder="1"/>
    <xf numFmtId="0" fontId="8" fillId="6" borderId="1" xfId="0" applyFont="1" applyFill="1" applyBorder="1"/>
    <xf numFmtId="0" fontId="8" fillId="6" borderId="12" xfId="0" applyFont="1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25" fillId="4" borderId="31" xfId="0" applyFont="1" applyFill="1" applyBorder="1"/>
    <xf numFmtId="0" fontId="25" fillId="4" borderId="36" xfId="0" applyFont="1" applyFill="1" applyBorder="1"/>
    <xf numFmtId="0" fontId="8" fillId="4" borderId="1" xfId="0" applyFont="1" applyFill="1" applyBorder="1"/>
    <xf numFmtId="0" fontId="8" fillId="4" borderId="12" xfId="0" applyFont="1" applyFill="1" applyBorder="1"/>
    <xf numFmtId="0" fontId="17" fillId="4" borderId="31" xfId="0" applyFont="1" applyFill="1" applyBorder="1" applyAlignment="1">
      <alignment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" fillId="7" borderId="37" xfId="0" quotePrefix="1" applyFont="1" applyFill="1" applyBorder="1"/>
    <xf numFmtId="0" fontId="4" fillId="7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0" fillId="6" borderId="10" xfId="0" applyFont="1" applyFill="1" applyBorder="1"/>
    <xf numFmtId="0" fontId="17" fillId="9" borderId="1" xfId="0" applyFont="1" applyFill="1" applyBorder="1" applyAlignment="1">
      <alignment vertical="center"/>
    </xf>
    <xf numFmtId="0" fontId="17" fillId="9" borderId="1" xfId="0" quotePrefix="1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wrapText="1"/>
    </xf>
    <xf numFmtId="0" fontId="17" fillId="9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/>
    </xf>
    <xf numFmtId="0" fontId="27" fillId="6" borderId="3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wrapText="1"/>
    </xf>
    <xf numFmtId="0" fontId="8" fillId="6" borderId="18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8" fillId="6" borderId="18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7" fillId="2" borderId="18" xfId="0" applyFont="1" applyFill="1" applyBorder="1"/>
    <xf numFmtId="0" fontId="17" fillId="2" borderId="37" xfId="0" applyFont="1" applyFill="1" applyBorder="1"/>
    <xf numFmtId="0" fontId="10" fillId="4" borderId="12" xfId="0" applyFont="1" applyFill="1" applyBorder="1"/>
    <xf numFmtId="0" fontId="8" fillId="8" borderId="18" xfId="0" applyFont="1" applyFill="1" applyBorder="1" applyAlignment="1">
      <alignment vertical="center" wrapText="1"/>
    </xf>
    <xf numFmtId="0" fontId="8" fillId="8" borderId="18" xfId="0" applyFont="1" applyFill="1" applyBorder="1" applyAlignment="1">
      <alignment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31" xfId="0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8" fillId="2" borderId="32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17" fillId="6" borderId="37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10" xfId="0" applyFont="1" applyFill="1" applyBorder="1"/>
    <xf numFmtId="0" fontId="20" fillId="0" borderId="1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/>
    <xf numFmtId="0" fontId="15" fillId="0" borderId="13" xfId="0" applyFont="1" applyBorder="1" applyAlignment="1">
      <alignment horizontal="center"/>
    </xf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8" fillId="2" borderId="18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8" fillId="2" borderId="49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7" fillId="2" borderId="9" xfId="0" applyFont="1" applyFill="1" applyBorder="1"/>
    <xf numFmtId="0" fontId="17" fillId="2" borderId="10" xfId="0" applyFont="1" applyFill="1" applyBorder="1"/>
    <xf numFmtId="0" fontId="8" fillId="5" borderId="9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8" fillId="5" borderId="9" xfId="0" applyFont="1" applyFill="1" applyBorder="1"/>
    <xf numFmtId="0" fontId="8" fillId="5" borderId="10" xfId="0" applyFont="1" applyFill="1" applyBorder="1"/>
    <xf numFmtId="0" fontId="8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8" fillId="4" borderId="6" xfId="0" applyFont="1" applyFill="1" applyBorder="1"/>
    <xf numFmtId="0" fontId="8" fillId="4" borderId="7" xfId="0" applyFont="1" applyFill="1" applyBorder="1"/>
    <xf numFmtId="0" fontId="8" fillId="4" borderId="31" xfId="0" applyFont="1" applyFill="1" applyBorder="1" applyAlignment="1">
      <alignment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1" xfId="0" applyFont="1" applyFill="1" applyBorder="1"/>
    <xf numFmtId="0" fontId="8" fillId="4" borderId="36" xfId="0" applyFont="1" applyFill="1" applyBorder="1"/>
    <xf numFmtId="0" fontId="8" fillId="4" borderId="18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8" xfId="0" applyFont="1" applyFill="1" applyBorder="1"/>
    <xf numFmtId="0" fontId="8" fillId="4" borderId="37" xfId="0" applyFont="1" applyFill="1" applyBorder="1"/>
    <xf numFmtId="0" fontId="8" fillId="4" borderId="9" xfId="0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wrapText="1"/>
    </xf>
    <xf numFmtId="0" fontId="8" fillId="4" borderId="10" xfId="0" applyFont="1" applyFill="1" applyBorder="1"/>
    <xf numFmtId="0" fontId="8" fillId="2" borderId="33" xfId="0" applyFont="1" applyFill="1" applyBorder="1" applyAlignment="1">
      <alignment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8" xfId="0" applyFont="1" applyFill="1" applyBorder="1"/>
    <xf numFmtId="0" fontId="8" fillId="2" borderId="37" xfId="0" applyFont="1" applyFill="1" applyBorder="1"/>
    <xf numFmtId="0" fontId="8" fillId="2" borderId="1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5" borderId="9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vertical="center" wrapText="1"/>
    </xf>
    <xf numFmtId="0" fontId="27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vertical="center" wrapText="1"/>
    </xf>
    <xf numFmtId="0" fontId="8" fillId="4" borderId="37" xfId="0" applyFont="1" applyFill="1" applyBorder="1" applyAlignment="1">
      <alignment vertical="center"/>
    </xf>
    <xf numFmtId="0" fontId="8" fillId="4" borderId="9" xfId="0" applyFont="1" applyFill="1" applyBorder="1"/>
    <xf numFmtId="0" fontId="8" fillId="2" borderId="18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vertical="center" wrapText="1"/>
    </xf>
    <xf numFmtId="0" fontId="8" fillId="6" borderId="31" xfId="0" applyFont="1" applyFill="1" applyBorder="1" applyAlignment="1">
      <alignment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31" xfId="0" applyFont="1" applyFill="1" applyBorder="1"/>
    <xf numFmtId="0" fontId="8" fillId="6" borderId="36" xfId="0" applyFont="1" applyFill="1" applyBorder="1"/>
    <xf numFmtId="0" fontId="8" fillId="6" borderId="37" xfId="0" applyFont="1" applyFill="1" applyBorder="1"/>
    <xf numFmtId="0" fontId="8" fillId="6" borderId="9" xfId="0" applyFont="1" applyFill="1" applyBorder="1" applyAlignment="1">
      <alignment wrapText="1"/>
    </xf>
    <xf numFmtId="0" fontId="8" fillId="6" borderId="10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8" fillId="10" borderId="19" xfId="0" applyFont="1" applyFill="1" applyBorder="1" applyAlignment="1">
      <alignment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 wrapText="1"/>
    </xf>
    <xf numFmtId="0" fontId="8" fillId="6" borderId="33" xfId="0" applyFont="1" applyFill="1" applyBorder="1" applyAlignment="1">
      <alignment vertical="center"/>
    </xf>
    <xf numFmtId="0" fontId="8" fillId="6" borderId="33" xfId="0" applyFont="1" applyFill="1" applyBorder="1" applyAlignment="1">
      <alignment horizontal="center" vertical="center"/>
    </xf>
    <xf numFmtId="0" fontId="27" fillId="6" borderId="33" xfId="0" applyFont="1" applyFill="1" applyBorder="1" applyAlignment="1">
      <alignment horizontal="center" vertical="center"/>
    </xf>
    <xf numFmtId="0" fontId="8" fillId="6" borderId="33" xfId="0" applyFont="1" applyFill="1" applyBorder="1"/>
    <xf numFmtId="0" fontId="8" fillId="6" borderId="46" xfId="0" applyFont="1" applyFill="1" applyBorder="1"/>
    <xf numFmtId="0" fontId="8" fillId="8" borderId="1" xfId="0" applyFont="1" applyFill="1" applyBorder="1" applyAlignment="1">
      <alignment vertical="center"/>
    </xf>
    <xf numFmtId="0" fontId="8" fillId="8" borderId="25" xfId="0" applyFont="1" applyFill="1" applyBorder="1" applyAlignment="1">
      <alignment vertical="center"/>
    </xf>
    <xf numFmtId="0" fontId="8" fillId="8" borderId="35" xfId="0" applyFont="1" applyFill="1" applyBorder="1" applyAlignment="1">
      <alignment horizontal="center" vertical="center"/>
    </xf>
    <xf numFmtId="0" fontId="27" fillId="8" borderId="12" xfId="0" applyFont="1" applyFill="1" applyBorder="1" applyAlignment="1">
      <alignment horizontal="center" vertical="center"/>
    </xf>
    <xf numFmtId="0" fontId="8" fillId="8" borderId="1" xfId="0" applyFont="1" applyFill="1" applyBorder="1"/>
    <xf numFmtId="0" fontId="8" fillId="8" borderId="32" xfId="0" applyFont="1" applyFill="1" applyBorder="1" applyAlignment="1">
      <alignment vertical="center"/>
    </xf>
    <xf numFmtId="0" fontId="8" fillId="8" borderId="32" xfId="0" applyFont="1" applyFill="1" applyBorder="1" applyAlignment="1">
      <alignment vertical="center" wrapText="1"/>
    </xf>
    <xf numFmtId="0" fontId="8" fillId="8" borderId="12" xfId="0" applyFont="1" applyFill="1" applyBorder="1"/>
    <xf numFmtId="0" fontId="8" fillId="8" borderId="18" xfId="0" applyFont="1" applyFill="1" applyBorder="1"/>
    <xf numFmtId="0" fontId="8" fillId="8" borderId="37" xfId="0" applyFont="1" applyFill="1" applyBorder="1"/>
    <xf numFmtId="0" fontId="8" fillId="8" borderId="9" xfId="0" applyFont="1" applyFill="1" applyBorder="1" applyAlignment="1">
      <alignment vertical="center"/>
    </xf>
    <xf numFmtId="0" fontId="8" fillId="8" borderId="49" xfId="0" applyFont="1" applyFill="1" applyBorder="1" applyAlignment="1">
      <alignment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9" xfId="0" applyFont="1" applyFill="1" applyBorder="1"/>
    <xf numFmtId="0" fontId="8" fillId="8" borderId="10" xfId="0" applyFont="1" applyFill="1" applyBorder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2" xfId="0" applyFont="1" applyFill="1" applyBorder="1"/>
    <xf numFmtId="0" fontId="8" fillId="3" borderId="18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/>
    <xf numFmtId="0" fontId="8" fillId="3" borderId="37" xfId="0" applyFont="1" applyFill="1" applyBorder="1"/>
    <xf numFmtId="0" fontId="8" fillId="3" borderId="1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/>
    </xf>
    <xf numFmtId="0" fontId="8" fillId="8" borderId="37" xfId="0" applyFont="1" applyFill="1" applyBorder="1" applyAlignment="1">
      <alignment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wrapText="1"/>
    </xf>
    <xf numFmtId="0" fontId="8" fillId="4" borderId="10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7" fillId="7" borderId="47" xfId="0" quotePrefix="1" applyFont="1" applyFill="1" applyBorder="1" applyAlignment="1">
      <alignment horizontal="center"/>
    </xf>
    <xf numFmtId="0" fontId="17" fillId="7" borderId="52" xfId="0" quotePrefix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8" fillId="6" borderId="32" xfId="0" applyFont="1" applyFill="1" applyBorder="1" applyAlignment="1">
      <alignment horizontal="left" vertical="center" wrapText="1"/>
    </xf>
    <xf numFmtId="0" fontId="17" fillId="8" borderId="19" xfId="0" applyFont="1" applyFill="1" applyBorder="1" applyAlignment="1">
      <alignment horizontal="left" vertical="center" wrapText="1"/>
    </xf>
    <xf numFmtId="0" fontId="17" fillId="8" borderId="32" xfId="0" applyFont="1" applyFill="1" applyBorder="1" applyAlignment="1">
      <alignment horizontal="left" vertical="center" wrapText="1"/>
    </xf>
    <xf numFmtId="0" fontId="17" fillId="7" borderId="47" xfId="0" applyFont="1" applyFill="1" applyBorder="1" applyAlignment="1">
      <alignment horizontal="center" vertical="center" wrapText="1"/>
    </xf>
    <xf numFmtId="0" fontId="17" fillId="7" borderId="52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wrapText="1"/>
    </xf>
    <xf numFmtId="0" fontId="17" fillId="6" borderId="32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left"/>
    </xf>
    <xf numFmtId="0" fontId="17" fillId="2" borderId="32" xfId="0" applyFont="1" applyFill="1" applyBorder="1" applyAlignment="1">
      <alignment horizontal="left"/>
    </xf>
    <xf numFmtId="0" fontId="20" fillId="9" borderId="14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left" wrapText="1"/>
    </xf>
    <xf numFmtId="0" fontId="17" fillId="6" borderId="32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left" wrapText="1"/>
    </xf>
    <xf numFmtId="0" fontId="8" fillId="0" borderId="30" xfId="0" applyFont="1" applyFill="1" applyBorder="1" applyAlignment="1">
      <alignment horizontal="left" wrapText="1"/>
    </xf>
    <xf numFmtId="0" fontId="2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3" fillId="0" borderId="6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20" fillId="0" borderId="5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wrapText="1"/>
    </xf>
    <xf numFmtId="0" fontId="8" fillId="4" borderId="32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906532</xdr:colOff>
      <xdr:row>0</xdr:row>
      <xdr:rowOff>103946</xdr:rowOff>
    </xdr:from>
    <xdr:to>
      <xdr:col>15</xdr:col>
      <xdr:colOff>1381852</xdr:colOff>
      <xdr:row>2</xdr:row>
      <xdr:rowOff>58806</xdr:rowOff>
    </xdr:to>
    <xdr:pic>
      <xdr:nvPicPr>
        <xdr:cNvPr id="1026" name="Grafik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793" y="103946"/>
          <a:ext cx="475320" cy="54458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979065</xdr:colOff>
      <xdr:row>0</xdr:row>
      <xdr:rowOff>121043</xdr:rowOff>
    </xdr:from>
    <xdr:to>
      <xdr:col>15</xdr:col>
      <xdr:colOff>1454385</xdr:colOff>
      <xdr:row>2</xdr:row>
      <xdr:rowOff>93830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5326" y="121043"/>
          <a:ext cx="475320" cy="56250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995215</xdr:colOff>
      <xdr:row>0</xdr:row>
      <xdr:rowOff>209313</xdr:rowOff>
    </xdr:from>
    <xdr:to>
      <xdr:col>15</xdr:col>
      <xdr:colOff>1470535</xdr:colOff>
      <xdr:row>2</xdr:row>
      <xdr:rowOff>127670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81476" y="209313"/>
          <a:ext cx="475320" cy="50807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1030002</xdr:colOff>
      <xdr:row>0</xdr:row>
      <xdr:rowOff>271670</xdr:rowOff>
    </xdr:from>
    <xdr:to>
      <xdr:col>15</xdr:col>
      <xdr:colOff>1505322</xdr:colOff>
      <xdr:row>3</xdr:row>
      <xdr:rowOff>130984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32C167C5-5FA2-41A3-846A-149E9C7B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6263" y="271670"/>
          <a:ext cx="475320" cy="56830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1041373</xdr:colOff>
      <xdr:row>0</xdr:row>
      <xdr:rowOff>83276</xdr:rowOff>
    </xdr:from>
    <xdr:to>
      <xdr:col>15</xdr:col>
      <xdr:colOff>1516693</xdr:colOff>
      <xdr:row>2</xdr:row>
      <xdr:rowOff>28848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7573" y="83276"/>
          <a:ext cx="475320" cy="532312"/>
        </a:xfrm>
        <a:prstGeom prst="rect">
          <a:avLst/>
        </a:prstGeom>
        <a:noFill/>
      </xdr:spPr>
    </xdr:pic>
    <xdr:clientData/>
  </xdr:twoCellAnchor>
  <xdr:oneCellAnchor>
    <xdr:from>
      <xdr:col>16</xdr:col>
      <xdr:colOff>666750</xdr:colOff>
      <xdr:row>28</xdr:row>
      <xdr:rowOff>57150</xdr:rowOff>
    </xdr:from>
    <xdr:ext cx="2331344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820275" y="5924550"/>
          <a:ext cx="23313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diese zwei Zeilen in Ölwehr zusätzlich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993026</xdr:colOff>
      <xdr:row>0</xdr:row>
      <xdr:rowOff>95250</xdr:rowOff>
    </xdr:from>
    <xdr:to>
      <xdr:col>15</xdr:col>
      <xdr:colOff>1468346</xdr:colOff>
      <xdr:row>2</xdr:row>
      <xdr:rowOff>27214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79287" y="95250"/>
          <a:ext cx="475320" cy="52168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1125547</xdr:colOff>
      <xdr:row>0</xdr:row>
      <xdr:rowOff>75372</xdr:rowOff>
    </xdr:from>
    <xdr:to>
      <xdr:col>15</xdr:col>
      <xdr:colOff>1600867</xdr:colOff>
      <xdr:row>2</xdr:row>
      <xdr:rowOff>7336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7F5F4058-5E7B-40C5-BBD7-51C005371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1808" y="75372"/>
          <a:ext cx="475320" cy="5216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showGridLines="0" tabSelected="1" zoomScale="115" zoomScaleNormal="115" zoomScaleSheetLayoutView="130" workbookViewId="0">
      <selection activeCell="Q15" sqref="Q15"/>
    </sheetView>
  </sheetViews>
  <sheetFormatPr baseColWidth="10" defaultRowHeight="15" x14ac:dyDescent="0.25"/>
  <cols>
    <col min="1" max="1" width="11.28515625" customWidth="1"/>
    <col min="2" max="3" width="12.7109375" customWidth="1"/>
    <col min="4" max="4" width="10.28515625" customWidth="1"/>
    <col min="5" max="5" width="20.28515625" customWidth="1"/>
    <col min="6" max="6" width="2.7109375" customWidth="1"/>
    <col min="7" max="7" width="1.7109375" customWidth="1"/>
    <col min="8" max="8" width="2.7109375" customWidth="1"/>
    <col min="9" max="9" width="1.7109375" customWidth="1"/>
    <col min="10" max="10" width="2.7109375" customWidth="1"/>
    <col min="11" max="11" width="1.7109375" customWidth="1"/>
    <col min="12" max="12" width="2.7109375" customWidth="1"/>
    <col min="13" max="13" width="1.7109375" customWidth="1"/>
    <col min="14" max="14" width="2.7109375" customWidth="1"/>
    <col min="15" max="16" width="24.7109375" customWidth="1"/>
  </cols>
  <sheetData>
    <row r="1" spans="1:17" ht="31.5" x14ac:dyDescent="0.25">
      <c r="A1" s="93" t="s">
        <v>181</v>
      </c>
    </row>
    <row r="2" spans="1:17" ht="15" customHeight="1" x14ac:dyDescent="0.25">
      <c r="A2" s="107" t="s">
        <v>313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7" x14ac:dyDescent="0.25">
      <c r="A3" s="107" t="s">
        <v>385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7" ht="7.5" customHeight="1" thickBot="1" x14ac:dyDescent="0.3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7" ht="15.75" thickBot="1" x14ac:dyDescent="0.3">
      <c r="A5" s="669" t="s">
        <v>83</v>
      </c>
      <c r="B5" s="670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1"/>
    </row>
    <row r="6" spans="1:17" ht="25.5" x14ac:dyDescent="0.25">
      <c r="A6" s="140" t="s">
        <v>0</v>
      </c>
      <c r="B6" s="532" t="s">
        <v>1</v>
      </c>
      <c r="C6" s="532" t="s">
        <v>2</v>
      </c>
      <c r="D6" s="532" t="s">
        <v>3</v>
      </c>
      <c r="E6" s="532" t="s">
        <v>4</v>
      </c>
      <c r="F6" s="677" t="s">
        <v>5</v>
      </c>
      <c r="G6" s="677"/>
      <c r="H6" s="677"/>
      <c r="I6" s="677"/>
      <c r="J6" s="677"/>
      <c r="K6" s="677"/>
      <c r="L6" s="677"/>
      <c r="M6" s="677"/>
      <c r="N6" s="677"/>
      <c r="O6" s="532" t="s">
        <v>62</v>
      </c>
      <c r="P6" s="141" t="s">
        <v>63</v>
      </c>
    </row>
    <row r="7" spans="1:17" ht="23.25" x14ac:dyDescent="0.25">
      <c r="A7" s="663" t="s">
        <v>56</v>
      </c>
      <c r="B7" s="109" t="s">
        <v>10</v>
      </c>
      <c r="C7" s="109" t="s">
        <v>10</v>
      </c>
      <c r="D7" s="109" t="s">
        <v>11</v>
      </c>
      <c r="E7" s="109" t="s">
        <v>12</v>
      </c>
      <c r="F7" s="110">
        <v>1</v>
      </c>
      <c r="G7" s="110" t="s">
        <v>55</v>
      </c>
      <c r="H7" s="110">
        <v>1</v>
      </c>
      <c r="I7" s="110" t="s">
        <v>55</v>
      </c>
      <c r="J7" s="110">
        <v>0</v>
      </c>
      <c r="K7" s="110" t="s">
        <v>55</v>
      </c>
      <c r="L7" s="110">
        <v>1</v>
      </c>
      <c r="M7" s="110" t="s">
        <v>55</v>
      </c>
      <c r="N7" s="111">
        <f t="shared" ref="N7:N14" si="0">F7+H7+J7+L7</f>
        <v>3</v>
      </c>
      <c r="O7" s="184" t="s">
        <v>77</v>
      </c>
      <c r="P7" s="112" t="s">
        <v>64</v>
      </c>
    </row>
    <row r="8" spans="1:17" x14ac:dyDescent="0.25">
      <c r="A8" s="664"/>
      <c r="B8" s="109" t="s">
        <v>16</v>
      </c>
      <c r="C8" s="109" t="s">
        <v>16</v>
      </c>
      <c r="D8" s="109" t="s">
        <v>11</v>
      </c>
      <c r="E8" s="109" t="s">
        <v>122</v>
      </c>
      <c r="F8" s="110">
        <v>0</v>
      </c>
      <c r="G8" s="110" t="s">
        <v>55</v>
      </c>
      <c r="H8" s="110">
        <v>2</v>
      </c>
      <c r="I8" s="110" t="s">
        <v>55</v>
      </c>
      <c r="J8" s="110">
        <v>0</v>
      </c>
      <c r="K8" s="110" t="s">
        <v>55</v>
      </c>
      <c r="L8" s="110">
        <v>2</v>
      </c>
      <c r="M8" s="110" t="s">
        <v>55</v>
      </c>
      <c r="N8" s="111">
        <f t="shared" si="0"/>
        <v>4</v>
      </c>
      <c r="O8" s="185" t="s">
        <v>177</v>
      </c>
      <c r="P8" s="186" t="s">
        <v>75</v>
      </c>
    </row>
    <row r="9" spans="1:17" ht="34.5" x14ac:dyDescent="0.25">
      <c r="A9" s="665"/>
      <c r="B9" s="487" t="s">
        <v>167</v>
      </c>
      <c r="C9" s="487" t="s">
        <v>167</v>
      </c>
      <c r="D9" s="488" t="s">
        <v>14</v>
      </c>
      <c r="E9" s="491" t="s">
        <v>337</v>
      </c>
      <c r="F9" s="489">
        <v>0</v>
      </c>
      <c r="G9" s="489" t="s">
        <v>55</v>
      </c>
      <c r="H9" s="489">
        <v>1</v>
      </c>
      <c r="I9" s="489" t="s">
        <v>55</v>
      </c>
      <c r="J9" s="489">
        <v>1</v>
      </c>
      <c r="K9" s="489" t="s">
        <v>55</v>
      </c>
      <c r="L9" s="489">
        <v>2</v>
      </c>
      <c r="M9" s="489" t="s">
        <v>55</v>
      </c>
      <c r="N9" s="111">
        <f t="shared" si="0"/>
        <v>4</v>
      </c>
      <c r="O9" s="487" t="s">
        <v>384</v>
      </c>
      <c r="P9" s="490" t="s">
        <v>169</v>
      </c>
    </row>
    <row r="10" spans="1:17" x14ac:dyDescent="0.25">
      <c r="A10" s="533" t="s">
        <v>6</v>
      </c>
      <c r="B10" s="109" t="s">
        <v>13</v>
      </c>
      <c r="C10" s="109" t="s">
        <v>13</v>
      </c>
      <c r="D10" s="109" t="s">
        <v>14</v>
      </c>
      <c r="E10" s="109" t="s">
        <v>15</v>
      </c>
      <c r="F10" s="110">
        <v>0</v>
      </c>
      <c r="G10" s="110" t="s">
        <v>55</v>
      </c>
      <c r="H10" s="110">
        <v>2</v>
      </c>
      <c r="I10" s="110" t="s">
        <v>55</v>
      </c>
      <c r="J10" s="110">
        <v>0</v>
      </c>
      <c r="K10" s="110" t="s">
        <v>55</v>
      </c>
      <c r="L10" s="110">
        <v>2</v>
      </c>
      <c r="M10" s="110" t="s">
        <v>55</v>
      </c>
      <c r="N10" s="111">
        <f t="shared" si="0"/>
        <v>4</v>
      </c>
      <c r="O10" s="185" t="s">
        <v>189</v>
      </c>
      <c r="P10" s="187" t="s">
        <v>65</v>
      </c>
    </row>
    <row r="11" spans="1:17" x14ac:dyDescent="0.25">
      <c r="A11" s="678" t="s">
        <v>7</v>
      </c>
      <c r="B11" s="129" t="s">
        <v>16</v>
      </c>
      <c r="C11" s="129" t="s">
        <v>17</v>
      </c>
      <c r="D11" s="129" t="s">
        <v>18</v>
      </c>
      <c r="E11" s="129" t="s">
        <v>57</v>
      </c>
      <c r="F11" s="115">
        <v>0</v>
      </c>
      <c r="G11" s="115" t="s">
        <v>55</v>
      </c>
      <c r="H11" s="115">
        <v>0</v>
      </c>
      <c r="I11" s="115" t="s">
        <v>55</v>
      </c>
      <c r="J11" s="115">
        <v>1</v>
      </c>
      <c r="K11" s="115" t="s">
        <v>55</v>
      </c>
      <c r="L11" s="115">
        <v>2</v>
      </c>
      <c r="M11" s="115" t="s">
        <v>55</v>
      </c>
      <c r="N11" s="188">
        <f t="shared" si="0"/>
        <v>3</v>
      </c>
      <c r="O11" s="189" t="s">
        <v>66</v>
      </c>
      <c r="P11" s="190" t="s">
        <v>67</v>
      </c>
    </row>
    <row r="12" spans="1:17" ht="22.5" x14ac:dyDescent="0.25">
      <c r="A12" s="678"/>
      <c r="B12" s="129" t="s">
        <v>47</v>
      </c>
      <c r="C12" s="129" t="s">
        <v>47</v>
      </c>
      <c r="D12" s="130" t="s">
        <v>245</v>
      </c>
      <c r="E12" s="129"/>
      <c r="F12" s="115">
        <v>0</v>
      </c>
      <c r="G12" s="115" t="s">
        <v>55</v>
      </c>
      <c r="H12" s="115">
        <v>0</v>
      </c>
      <c r="I12" s="115" t="s">
        <v>55</v>
      </c>
      <c r="J12" s="115">
        <v>0</v>
      </c>
      <c r="K12" s="115" t="s">
        <v>55</v>
      </c>
      <c r="L12" s="115">
        <v>2</v>
      </c>
      <c r="M12" s="115" t="s">
        <v>55</v>
      </c>
      <c r="N12" s="188">
        <f t="shared" si="0"/>
        <v>2</v>
      </c>
      <c r="O12" s="189"/>
      <c r="P12" s="299" t="s">
        <v>365</v>
      </c>
    </row>
    <row r="13" spans="1:17" x14ac:dyDescent="0.25">
      <c r="A13" s="678"/>
      <c r="B13" s="129" t="s">
        <v>118</v>
      </c>
      <c r="C13" s="129" t="s">
        <v>118</v>
      </c>
      <c r="D13" s="129" t="s">
        <v>14</v>
      </c>
      <c r="E13" s="129" t="s">
        <v>119</v>
      </c>
      <c r="F13" s="115">
        <v>0</v>
      </c>
      <c r="G13" s="115" t="s">
        <v>55</v>
      </c>
      <c r="H13" s="115">
        <v>0</v>
      </c>
      <c r="I13" s="115" t="s">
        <v>55</v>
      </c>
      <c r="J13" s="115">
        <v>1</v>
      </c>
      <c r="K13" s="115" t="s">
        <v>55</v>
      </c>
      <c r="L13" s="115">
        <v>2</v>
      </c>
      <c r="M13" s="115" t="s">
        <v>55</v>
      </c>
      <c r="N13" s="188">
        <f t="shared" si="0"/>
        <v>3</v>
      </c>
      <c r="O13" s="191" t="s">
        <v>177</v>
      </c>
      <c r="P13" s="192" t="s">
        <v>177</v>
      </c>
    </row>
    <row r="14" spans="1:17" x14ac:dyDescent="0.25">
      <c r="A14" s="678"/>
      <c r="B14" s="129" t="s">
        <v>47</v>
      </c>
      <c r="C14" s="129" t="s">
        <v>50</v>
      </c>
      <c r="D14" s="129" t="s">
        <v>51</v>
      </c>
      <c r="E14" s="129" t="s">
        <v>52</v>
      </c>
      <c r="F14" s="115">
        <v>0</v>
      </c>
      <c r="G14" s="115" t="s">
        <v>55</v>
      </c>
      <c r="H14" s="115">
        <v>0</v>
      </c>
      <c r="I14" s="115" t="s">
        <v>55</v>
      </c>
      <c r="J14" s="115">
        <v>0</v>
      </c>
      <c r="K14" s="115" t="s">
        <v>55</v>
      </c>
      <c r="L14" s="115">
        <v>3</v>
      </c>
      <c r="M14" s="115" t="s">
        <v>55</v>
      </c>
      <c r="N14" s="188">
        <f t="shared" si="0"/>
        <v>3</v>
      </c>
      <c r="O14" s="189" t="s">
        <v>68</v>
      </c>
      <c r="P14" s="190" t="s">
        <v>69</v>
      </c>
    </row>
    <row r="15" spans="1:17" ht="24" customHeight="1" x14ac:dyDescent="0.25">
      <c r="A15" s="663"/>
      <c r="B15" s="113" t="s">
        <v>47</v>
      </c>
      <c r="C15" s="113" t="s">
        <v>50</v>
      </c>
      <c r="D15" s="113" t="s">
        <v>186</v>
      </c>
      <c r="E15" s="113"/>
      <c r="F15" s="114"/>
      <c r="G15" s="115"/>
      <c r="H15" s="114"/>
      <c r="I15" s="115"/>
      <c r="J15" s="114"/>
      <c r="K15" s="115"/>
      <c r="L15" s="114"/>
      <c r="M15" s="115"/>
      <c r="N15" s="116"/>
      <c r="O15" s="193" t="s">
        <v>232</v>
      </c>
      <c r="P15" s="194" t="s">
        <v>231</v>
      </c>
      <c r="Q15" s="754" t="s">
        <v>405</v>
      </c>
    </row>
    <row r="16" spans="1:17" x14ac:dyDescent="0.25">
      <c r="A16" s="663"/>
      <c r="B16" s="113" t="s">
        <v>84</v>
      </c>
      <c r="C16" s="113" t="s">
        <v>84</v>
      </c>
      <c r="D16" s="113" t="s">
        <v>229</v>
      </c>
      <c r="E16" s="113" t="s">
        <v>230</v>
      </c>
      <c r="F16" s="114">
        <v>0</v>
      </c>
      <c r="G16" s="115" t="s">
        <v>55</v>
      </c>
      <c r="H16" s="114">
        <v>0</v>
      </c>
      <c r="I16" s="115" t="s">
        <v>55</v>
      </c>
      <c r="J16" s="114">
        <v>0</v>
      </c>
      <c r="K16" s="115" t="s">
        <v>55</v>
      </c>
      <c r="L16" s="114">
        <v>1</v>
      </c>
      <c r="M16" s="115" t="s">
        <v>55</v>
      </c>
      <c r="N16" s="116">
        <f t="shared" ref="N16:N17" si="1">F16+H16+J16+L16</f>
        <v>1</v>
      </c>
      <c r="O16" s="195"/>
      <c r="P16" s="117" t="s">
        <v>65</v>
      </c>
    </row>
    <row r="17" spans="1:17" ht="15.75" thickBot="1" x14ac:dyDescent="0.3">
      <c r="A17" s="679"/>
      <c r="B17" s="553" t="s">
        <v>26</v>
      </c>
      <c r="C17" s="553" t="s">
        <v>26</v>
      </c>
      <c r="D17" s="553" t="s">
        <v>229</v>
      </c>
      <c r="E17" s="553" t="s">
        <v>340</v>
      </c>
      <c r="F17" s="554">
        <v>0</v>
      </c>
      <c r="G17" s="554" t="s">
        <v>55</v>
      </c>
      <c r="H17" s="554">
        <v>0</v>
      </c>
      <c r="I17" s="554" t="s">
        <v>55</v>
      </c>
      <c r="J17" s="554">
        <v>0</v>
      </c>
      <c r="K17" s="554" t="s">
        <v>55</v>
      </c>
      <c r="L17" s="554">
        <v>1</v>
      </c>
      <c r="M17" s="554" t="s">
        <v>55</v>
      </c>
      <c r="N17" s="555">
        <f t="shared" si="1"/>
        <v>1</v>
      </c>
      <c r="O17" s="556"/>
      <c r="P17" s="557" t="s">
        <v>65</v>
      </c>
    </row>
    <row r="18" spans="1:17" ht="15.75" thickBot="1" x14ac:dyDescent="0.3">
      <c r="A18" s="13"/>
      <c r="B18" s="14"/>
      <c r="C18" s="14"/>
      <c r="D18" s="14"/>
      <c r="E18" s="14"/>
      <c r="F18" s="182">
        <f>SUM(F7:F17)</f>
        <v>1</v>
      </c>
      <c r="G18" s="268" t="s">
        <v>55</v>
      </c>
      <c r="H18" s="268">
        <f>SUM(H7:H17)</f>
        <v>6</v>
      </c>
      <c r="I18" s="268" t="s">
        <v>55</v>
      </c>
      <c r="J18" s="268">
        <f>SUM(J7:J17)</f>
        <v>3</v>
      </c>
      <c r="K18" s="268" t="s">
        <v>55</v>
      </c>
      <c r="L18" s="268">
        <f>SUM(L7:L17)</f>
        <v>18</v>
      </c>
      <c r="M18" s="268" t="s">
        <v>55</v>
      </c>
      <c r="N18" s="269">
        <f>SUM(N7:N17)</f>
        <v>28</v>
      </c>
      <c r="O18" s="15"/>
      <c r="P18" s="15"/>
    </row>
    <row r="19" spans="1:17" ht="15.75" thickBot="1" x14ac:dyDescent="0.3">
      <c r="A19" s="13"/>
      <c r="B19" s="14"/>
      <c r="C19" s="14"/>
      <c r="D19" s="14"/>
      <c r="E19" s="14"/>
      <c r="F19" s="5"/>
      <c r="G19" s="5"/>
      <c r="H19" s="5"/>
      <c r="I19" s="5"/>
      <c r="J19" s="5"/>
      <c r="K19" s="5"/>
      <c r="L19" s="5"/>
      <c r="M19" s="5"/>
      <c r="N19" s="6"/>
      <c r="O19" s="15"/>
      <c r="P19" s="15"/>
    </row>
    <row r="20" spans="1:17" ht="15.75" thickBot="1" x14ac:dyDescent="0.3">
      <c r="A20" s="669" t="s">
        <v>79</v>
      </c>
      <c r="B20" s="670"/>
      <c r="C20" s="670"/>
      <c r="D20" s="670"/>
      <c r="E20" s="670"/>
      <c r="F20" s="670"/>
      <c r="G20" s="670"/>
      <c r="H20" s="670"/>
      <c r="I20" s="670"/>
      <c r="J20" s="670"/>
      <c r="K20" s="670"/>
      <c r="L20" s="670"/>
      <c r="M20" s="670"/>
      <c r="N20" s="670"/>
      <c r="O20" s="670"/>
      <c r="P20" s="671"/>
    </row>
    <row r="21" spans="1:17" ht="26.25" customHeight="1" thickBot="1" x14ac:dyDescent="0.3">
      <c r="A21" s="2" t="s">
        <v>0</v>
      </c>
      <c r="B21" s="272" t="s">
        <v>1</v>
      </c>
      <c r="C21" s="272" t="s">
        <v>2</v>
      </c>
      <c r="D21" s="272" t="s">
        <v>3</v>
      </c>
      <c r="E21" s="272" t="s">
        <v>4</v>
      </c>
      <c r="F21" s="672" t="s">
        <v>5</v>
      </c>
      <c r="G21" s="672"/>
      <c r="H21" s="672"/>
      <c r="I21" s="672"/>
      <c r="J21" s="672"/>
      <c r="K21" s="672"/>
      <c r="L21" s="672"/>
      <c r="M21" s="672"/>
      <c r="N21" s="672"/>
      <c r="O21" s="272" t="s">
        <v>62</v>
      </c>
      <c r="P21" s="3" t="s">
        <v>63</v>
      </c>
    </row>
    <row r="22" spans="1:17" x14ac:dyDescent="0.25">
      <c r="A22" s="666" t="s">
        <v>19</v>
      </c>
      <c r="B22" s="65" t="s">
        <v>20</v>
      </c>
      <c r="C22" s="65" t="s">
        <v>20</v>
      </c>
      <c r="D22" s="65" t="s">
        <v>21</v>
      </c>
      <c r="E22" s="65" t="s">
        <v>58</v>
      </c>
      <c r="F22" s="66">
        <v>0</v>
      </c>
      <c r="G22" s="66" t="s">
        <v>55</v>
      </c>
      <c r="H22" s="66">
        <v>0</v>
      </c>
      <c r="I22" s="66" t="s">
        <v>55</v>
      </c>
      <c r="J22" s="66">
        <v>1</v>
      </c>
      <c r="K22" s="66" t="s">
        <v>55</v>
      </c>
      <c r="L22" s="66">
        <v>1</v>
      </c>
      <c r="M22" s="66" t="s">
        <v>55</v>
      </c>
      <c r="N22" s="67">
        <f>F22+H22+J22+L22</f>
        <v>2</v>
      </c>
      <c r="O22" s="402" t="s">
        <v>177</v>
      </c>
      <c r="P22" s="403" t="s">
        <v>177</v>
      </c>
    </row>
    <row r="23" spans="1:17" x14ac:dyDescent="0.25">
      <c r="A23" s="667"/>
      <c r="B23" s="71" t="s">
        <v>20</v>
      </c>
      <c r="C23" s="71" t="s">
        <v>20</v>
      </c>
      <c r="D23" s="71" t="s">
        <v>22</v>
      </c>
      <c r="E23" s="90" t="s">
        <v>177</v>
      </c>
      <c r="F23" s="91" t="s">
        <v>177</v>
      </c>
      <c r="G23" s="91" t="s">
        <v>177</v>
      </c>
      <c r="H23" s="91" t="s">
        <v>177</v>
      </c>
      <c r="I23" s="91" t="s">
        <v>177</v>
      </c>
      <c r="J23" s="91" t="s">
        <v>177</v>
      </c>
      <c r="K23" s="91" t="s">
        <v>177</v>
      </c>
      <c r="L23" s="91" t="s">
        <v>177</v>
      </c>
      <c r="M23" s="91" t="s">
        <v>177</v>
      </c>
      <c r="N23" s="92" t="s">
        <v>177</v>
      </c>
      <c r="O23" s="404" t="s">
        <v>233</v>
      </c>
      <c r="P23" s="405" t="s">
        <v>177</v>
      </c>
    </row>
    <row r="24" spans="1:17" x14ac:dyDescent="0.25">
      <c r="A24" s="667"/>
      <c r="B24" s="71" t="s">
        <v>20</v>
      </c>
      <c r="C24" s="71" t="s">
        <v>20</v>
      </c>
      <c r="D24" s="71" t="s">
        <v>121</v>
      </c>
      <c r="E24" s="68" t="s">
        <v>124</v>
      </c>
      <c r="F24" s="69">
        <v>0</v>
      </c>
      <c r="G24" s="69" t="s">
        <v>55</v>
      </c>
      <c r="H24" s="69">
        <v>0</v>
      </c>
      <c r="I24" s="69" t="s">
        <v>55</v>
      </c>
      <c r="J24" s="69">
        <v>0</v>
      </c>
      <c r="K24" s="69" t="s">
        <v>55</v>
      </c>
      <c r="L24" s="69">
        <v>1</v>
      </c>
      <c r="M24" s="69" t="s">
        <v>55</v>
      </c>
      <c r="N24" s="70">
        <f>F24+H24+J24+L24</f>
        <v>1</v>
      </c>
      <c r="O24" s="404" t="s">
        <v>177</v>
      </c>
      <c r="P24" s="405" t="s">
        <v>177</v>
      </c>
    </row>
    <row r="25" spans="1:17" ht="15.75" thickBot="1" x14ac:dyDescent="0.3">
      <c r="A25" s="667"/>
      <c r="B25" s="99" t="s">
        <v>20</v>
      </c>
      <c r="C25" s="99" t="s">
        <v>20</v>
      </c>
      <c r="D25" s="99" t="s">
        <v>23</v>
      </c>
      <c r="E25" s="99" t="s">
        <v>59</v>
      </c>
      <c r="F25" s="100">
        <v>0</v>
      </c>
      <c r="G25" s="100" t="s">
        <v>55</v>
      </c>
      <c r="H25" s="100">
        <v>1</v>
      </c>
      <c r="I25" s="100" t="s">
        <v>55</v>
      </c>
      <c r="J25" s="100">
        <v>0</v>
      </c>
      <c r="K25" s="100" t="s">
        <v>55</v>
      </c>
      <c r="L25" s="100">
        <v>4</v>
      </c>
      <c r="M25" s="100" t="s">
        <v>55</v>
      </c>
      <c r="N25" s="101">
        <f>F25+H25+J25+L25</f>
        <v>5</v>
      </c>
      <c r="O25" s="406" t="s">
        <v>177</v>
      </c>
      <c r="P25" s="482" t="s">
        <v>177</v>
      </c>
    </row>
    <row r="26" spans="1:17" x14ac:dyDescent="0.25">
      <c r="A26" s="277"/>
      <c r="B26" s="118" t="s">
        <v>190</v>
      </c>
      <c r="C26" s="118" t="s">
        <v>190</v>
      </c>
      <c r="D26" s="118" t="s">
        <v>28</v>
      </c>
      <c r="E26" s="118" t="s">
        <v>195</v>
      </c>
      <c r="F26" s="119">
        <v>0</v>
      </c>
      <c r="G26" s="119" t="s">
        <v>55</v>
      </c>
      <c r="H26" s="119">
        <v>0</v>
      </c>
      <c r="I26" s="119" t="s">
        <v>55</v>
      </c>
      <c r="J26" s="119">
        <v>1</v>
      </c>
      <c r="K26" s="119" t="s">
        <v>55</v>
      </c>
      <c r="L26" s="119">
        <v>2</v>
      </c>
      <c r="M26" s="119" t="s">
        <v>55</v>
      </c>
      <c r="N26" s="120">
        <f>F26+H26+J26+L26</f>
        <v>3</v>
      </c>
      <c r="O26" s="683" t="s">
        <v>194</v>
      </c>
      <c r="P26" s="684"/>
    </row>
    <row r="27" spans="1:17" ht="15.75" thickBot="1" x14ac:dyDescent="0.3">
      <c r="A27" s="277"/>
      <c r="B27" s="121" t="s">
        <v>190</v>
      </c>
      <c r="C27" s="121" t="s">
        <v>190</v>
      </c>
      <c r="D27" s="121" t="s">
        <v>186</v>
      </c>
      <c r="E27" s="122" t="s">
        <v>177</v>
      </c>
      <c r="F27" s="123" t="s">
        <v>177</v>
      </c>
      <c r="G27" s="123" t="s">
        <v>177</v>
      </c>
      <c r="H27" s="123" t="s">
        <v>177</v>
      </c>
      <c r="I27" s="123" t="s">
        <v>177</v>
      </c>
      <c r="J27" s="123" t="s">
        <v>177</v>
      </c>
      <c r="K27" s="123" t="s">
        <v>177</v>
      </c>
      <c r="L27" s="123" t="s">
        <v>177</v>
      </c>
      <c r="M27" s="123" t="s">
        <v>177</v>
      </c>
      <c r="N27" s="124" t="s">
        <v>177</v>
      </c>
      <c r="O27" s="407" t="s">
        <v>191</v>
      </c>
      <c r="P27" s="408" t="s">
        <v>193</v>
      </c>
    </row>
    <row r="28" spans="1:17" ht="15.75" thickBot="1" x14ac:dyDescent="0.3">
      <c r="A28" s="4" t="s">
        <v>78</v>
      </c>
      <c r="B28" s="72" t="s">
        <v>24</v>
      </c>
      <c r="C28" s="72" t="s">
        <v>24</v>
      </c>
      <c r="D28" s="72" t="s">
        <v>25</v>
      </c>
      <c r="E28" s="162" t="s">
        <v>314</v>
      </c>
      <c r="F28" s="97">
        <v>0</v>
      </c>
      <c r="G28" s="97" t="s">
        <v>55</v>
      </c>
      <c r="H28" s="97">
        <v>0</v>
      </c>
      <c r="I28" s="97" t="s">
        <v>55</v>
      </c>
      <c r="J28" s="97">
        <v>0</v>
      </c>
      <c r="K28" s="97" t="s">
        <v>55</v>
      </c>
      <c r="L28" s="97">
        <v>2</v>
      </c>
      <c r="M28" s="97" t="s">
        <v>55</v>
      </c>
      <c r="N28" s="483">
        <f>F28+H28+J28+L28</f>
        <v>2</v>
      </c>
      <c r="O28" s="409" t="s">
        <v>177</v>
      </c>
      <c r="P28" s="410" t="s">
        <v>177</v>
      </c>
      <c r="Q28" s="36"/>
    </row>
    <row r="29" spans="1:17" ht="15.75" thickBot="1" x14ac:dyDescent="0.3">
      <c r="A29" s="13"/>
      <c r="B29" s="14"/>
      <c r="C29" s="14"/>
      <c r="D29" s="14"/>
      <c r="E29" s="14"/>
      <c r="F29" s="23">
        <f>SUM(F22:F28)</f>
        <v>0</v>
      </c>
      <c r="G29" s="24" t="s">
        <v>55</v>
      </c>
      <c r="H29" s="24">
        <f>SUM(H22:H28)</f>
        <v>1</v>
      </c>
      <c r="I29" s="24" t="s">
        <v>55</v>
      </c>
      <c r="J29" s="24">
        <f>SUM(J22:J28)</f>
        <v>2</v>
      </c>
      <c r="K29" s="24" t="s">
        <v>55</v>
      </c>
      <c r="L29" s="24">
        <f>SUM(L22:L28)</f>
        <v>10</v>
      </c>
      <c r="M29" s="24" t="s">
        <v>55</v>
      </c>
      <c r="N29" s="25">
        <f>SUM(N22:N28)</f>
        <v>13</v>
      </c>
      <c r="O29" s="15"/>
      <c r="P29" s="15"/>
    </row>
    <row r="30" spans="1:17" x14ac:dyDescent="0.25">
      <c r="A30" s="13"/>
      <c r="B30" s="14"/>
      <c r="C30" s="14"/>
      <c r="D30" s="14"/>
      <c r="E30" s="14"/>
      <c r="F30" s="31"/>
      <c r="G30" s="31"/>
      <c r="H30" s="31"/>
      <c r="I30" s="31"/>
      <c r="J30" s="31"/>
      <c r="K30" s="31"/>
      <c r="L30" s="31"/>
      <c r="M30" s="31"/>
      <c r="N30" s="32"/>
      <c r="O30" s="15"/>
      <c r="P30" s="15"/>
    </row>
    <row r="31" spans="1:17" s="33" customFormat="1" ht="1.5" customHeight="1" x14ac:dyDescent="0.25">
      <c r="A31" s="13"/>
      <c r="B31" s="14"/>
      <c r="C31" s="14"/>
      <c r="D31" s="14"/>
      <c r="E31" s="14"/>
      <c r="F31" s="34"/>
      <c r="G31" s="34"/>
      <c r="H31" s="34"/>
      <c r="I31" s="34"/>
      <c r="J31" s="34"/>
      <c r="K31" s="34"/>
      <c r="L31" s="34"/>
      <c r="M31" s="34"/>
      <c r="N31" s="32"/>
      <c r="O31" s="15"/>
    </row>
    <row r="32" spans="1:17" x14ac:dyDescent="0.25">
      <c r="A32" s="107" t="s">
        <v>402</v>
      </c>
      <c r="B32" s="125"/>
      <c r="C32" s="125"/>
      <c r="D32" s="126"/>
      <c r="E32" s="125"/>
      <c r="F32" s="34"/>
      <c r="G32" s="34"/>
      <c r="H32" s="34"/>
      <c r="I32" s="34"/>
      <c r="J32" s="34"/>
      <c r="K32" s="34"/>
      <c r="L32" s="34"/>
      <c r="M32" s="34"/>
      <c r="N32" s="32"/>
      <c r="O32" s="15"/>
      <c r="P32" s="15"/>
    </row>
    <row r="33" spans="1:16" x14ac:dyDescent="0.25">
      <c r="A33" s="107" t="s">
        <v>403</v>
      </c>
      <c r="B33" s="125"/>
      <c r="C33" s="125"/>
      <c r="D33" s="126"/>
      <c r="E33" s="125"/>
      <c r="F33" s="58"/>
      <c r="G33" s="58"/>
      <c r="H33" s="58"/>
      <c r="I33" s="58"/>
      <c r="J33" s="58"/>
      <c r="K33" s="58"/>
      <c r="L33" s="58"/>
      <c r="M33" s="58"/>
      <c r="N33" s="32"/>
      <c r="O33" s="15"/>
      <c r="P33" s="15"/>
    </row>
    <row r="34" spans="1:16" ht="10.5" customHeight="1" thickBot="1" x14ac:dyDescent="0.3">
      <c r="B34" s="14"/>
      <c r="C34" s="14"/>
      <c r="E34" s="14"/>
      <c r="F34" s="95"/>
      <c r="G34" s="95"/>
      <c r="H34" s="95"/>
      <c r="I34" s="95"/>
      <c r="J34" s="95"/>
      <c r="K34" s="95"/>
      <c r="L34" s="95"/>
      <c r="M34" s="95"/>
      <c r="N34" s="32"/>
      <c r="O34" s="15"/>
      <c r="P34" s="15"/>
    </row>
    <row r="35" spans="1:16" x14ac:dyDescent="0.25">
      <c r="A35" s="673" t="s">
        <v>299</v>
      </c>
      <c r="B35" s="674"/>
      <c r="C35" s="674"/>
      <c r="D35" s="674"/>
      <c r="E35" s="674"/>
      <c r="F35" s="674"/>
      <c r="G35" s="674"/>
      <c r="H35" s="674"/>
      <c r="I35" s="674"/>
      <c r="J35" s="674"/>
      <c r="K35" s="674"/>
      <c r="L35" s="674"/>
      <c r="M35" s="674"/>
      <c r="N35" s="674"/>
      <c r="O35" s="674"/>
      <c r="P35" s="675"/>
    </row>
    <row r="36" spans="1:16" ht="26.25" thickBot="1" x14ac:dyDescent="0.3">
      <c r="A36" s="7" t="s">
        <v>0</v>
      </c>
      <c r="B36" s="273" t="s">
        <v>1</v>
      </c>
      <c r="C36" s="273" t="s">
        <v>2</v>
      </c>
      <c r="D36" s="273" t="s">
        <v>3</v>
      </c>
      <c r="E36" s="273" t="s">
        <v>4</v>
      </c>
      <c r="F36" s="676" t="s">
        <v>5</v>
      </c>
      <c r="G36" s="676"/>
      <c r="H36" s="676"/>
      <c r="I36" s="676"/>
      <c r="J36" s="676"/>
      <c r="K36" s="676"/>
      <c r="L36" s="676"/>
      <c r="M36" s="676"/>
      <c r="N36" s="676"/>
      <c r="O36" s="273" t="s">
        <v>62</v>
      </c>
      <c r="P36" s="9" t="s">
        <v>63</v>
      </c>
    </row>
    <row r="37" spans="1:16" x14ac:dyDescent="0.25">
      <c r="A37" s="666" t="s">
        <v>8</v>
      </c>
      <c r="B37" s="59" t="s">
        <v>26</v>
      </c>
      <c r="C37" s="59" t="s">
        <v>26</v>
      </c>
      <c r="D37" s="59" t="s">
        <v>14</v>
      </c>
      <c r="E37" s="59" t="s">
        <v>27</v>
      </c>
      <c r="F37" s="60">
        <v>0</v>
      </c>
      <c r="G37" s="60" t="s">
        <v>55</v>
      </c>
      <c r="H37" s="60">
        <v>1</v>
      </c>
      <c r="I37" s="60" t="s">
        <v>55</v>
      </c>
      <c r="J37" s="60">
        <v>0</v>
      </c>
      <c r="K37" s="60" t="s">
        <v>55</v>
      </c>
      <c r="L37" s="60">
        <v>4</v>
      </c>
      <c r="M37" s="60" t="s">
        <v>55</v>
      </c>
      <c r="N37" s="61">
        <f>F37+H37+J37+L37</f>
        <v>5</v>
      </c>
      <c r="O37" s="411"/>
      <c r="P37" s="412" t="s">
        <v>71</v>
      </c>
    </row>
    <row r="38" spans="1:16" x14ac:dyDescent="0.25">
      <c r="A38" s="667"/>
      <c r="B38" s="62" t="s">
        <v>84</v>
      </c>
      <c r="C38" s="62" t="s">
        <v>84</v>
      </c>
      <c r="D38" s="62" t="s">
        <v>28</v>
      </c>
      <c r="E38" s="62" t="s">
        <v>86</v>
      </c>
      <c r="F38" s="63">
        <v>0</v>
      </c>
      <c r="G38" s="63" t="s">
        <v>55</v>
      </c>
      <c r="H38" s="63">
        <v>0</v>
      </c>
      <c r="I38" s="63" t="s">
        <v>55</v>
      </c>
      <c r="J38" s="63">
        <v>0</v>
      </c>
      <c r="K38" s="63" t="s">
        <v>55</v>
      </c>
      <c r="L38" s="63">
        <v>2</v>
      </c>
      <c r="M38" s="63" t="s">
        <v>55</v>
      </c>
      <c r="N38" s="64">
        <f>F38+H38+J38+L38</f>
        <v>2</v>
      </c>
      <c r="O38" s="250"/>
      <c r="P38" s="249"/>
    </row>
    <row r="39" spans="1:16" x14ac:dyDescent="0.25">
      <c r="A39" s="667"/>
      <c r="B39" s="62" t="s">
        <v>17</v>
      </c>
      <c r="C39" s="62" t="s">
        <v>17</v>
      </c>
      <c r="D39" s="62" t="s">
        <v>85</v>
      </c>
      <c r="E39" s="62"/>
      <c r="F39" s="63"/>
      <c r="G39" s="63"/>
      <c r="H39" s="63"/>
      <c r="I39" s="63"/>
      <c r="J39" s="63"/>
      <c r="K39" s="63"/>
      <c r="L39" s="63"/>
      <c r="M39" s="63"/>
      <c r="N39" s="64"/>
      <c r="O39" s="250" t="s">
        <v>93</v>
      </c>
      <c r="P39" s="249"/>
    </row>
    <row r="40" spans="1:16" x14ac:dyDescent="0.25">
      <c r="A40" s="667"/>
      <c r="B40" s="62" t="s">
        <v>29</v>
      </c>
      <c r="C40" s="62" t="s">
        <v>29</v>
      </c>
      <c r="D40" s="62" t="s">
        <v>277</v>
      </c>
      <c r="E40" s="62" t="s">
        <v>341</v>
      </c>
      <c r="F40" s="262">
        <v>0</v>
      </c>
      <c r="G40" s="262" t="s">
        <v>55</v>
      </c>
      <c r="H40" s="262">
        <v>0</v>
      </c>
      <c r="I40" s="262" t="s">
        <v>55</v>
      </c>
      <c r="J40" s="262">
        <v>1</v>
      </c>
      <c r="K40" s="262" t="s">
        <v>55</v>
      </c>
      <c r="L40" s="262">
        <v>8</v>
      </c>
      <c r="M40" s="262" t="s">
        <v>55</v>
      </c>
      <c r="N40" s="263">
        <f t="shared" ref="N40:N47" si="2">F40+H40+J40+L40</f>
        <v>9</v>
      </c>
      <c r="O40" s="469"/>
      <c r="P40" s="470"/>
    </row>
    <row r="41" spans="1:16" ht="15.75" thickBot="1" x14ac:dyDescent="0.3">
      <c r="A41" s="668"/>
      <c r="B41" s="355" t="s">
        <v>10</v>
      </c>
      <c r="C41" s="355" t="s">
        <v>53</v>
      </c>
      <c r="D41" s="355" t="s">
        <v>14</v>
      </c>
      <c r="E41" s="355" t="s">
        <v>54</v>
      </c>
      <c r="F41" s="264">
        <v>0</v>
      </c>
      <c r="G41" s="264" t="s">
        <v>55</v>
      </c>
      <c r="H41" s="264">
        <v>0</v>
      </c>
      <c r="I41" s="264" t="s">
        <v>55</v>
      </c>
      <c r="J41" s="264">
        <v>1</v>
      </c>
      <c r="K41" s="264" t="s">
        <v>55</v>
      </c>
      <c r="L41" s="264">
        <v>5</v>
      </c>
      <c r="M41" s="264" t="s">
        <v>55</v>
      </c>
      <c r="N41" s="495">
        <f t="shared" si="2"/>
        <v>6</v>
      </c>
      <c r="O41" s="471"/>
      <c r="P41" s="472"/>
    </row>
    <row r="42" spans="1:16" x14ac:dyDescent="0.25">
      <c r="A42" s="666" t="s">
        <v>9</v>
      </c>
      <c r="B42" s="558" t="s">
        <v>26</v>
      </c>
      <c r="C42" s="558" t="s">
        <v>35</v>
      </c>
      <c r="D42" s="558" t="s">
        <v>14</v>
      </c>
      <c r="E42" s="558" t="s">
        <v>36</v>
      </c>
      <c r="F42" s="559">
        <v>0</v>
      </c>
      <c r="G42" s="559" t="s">
        <v>55</v>
      </c>
      <c r="H42" s="559">
        <v>1</v>
      </c>
      <c r="I42" s="559" t="s">
        <v>55</v>
      </c>
      <c r="J42" s="559">
        <v>0</v>
      </c>
      <c r="K42" s="559" t="s">
        <v>55</v>
      </c>
      <c r="L42" s="559">
        <v>6</v>
      </c>
      <c r="M42" s="559" t="s">
        <v>55</v>
      </c>
      <c r="N42" s="560">
        <f t="shared" si="2"/>
        <v>7</v>
      </c>
      <c r="O42" s="561"/>
      <c r="P42" s="562" t="s">
        <v>71</v>
      </c>
    </row>
    <row r="43" spans="1:16" x14ac:dyDescent="0.25">
      <c r="A43" s="667"/>
      <c r="B43" s="563" t="s">
        <v>17</v>
      </c>
      <c r="C43" s="563" t="s">
        <v>31</v>
      </c>
      <c r="D43" s="563" t="s">
        <v>95</v>
      </c>
      <c r="E43" s="563" t="s">
        <v>343</v>
      </c>
      <c r="F43" s="564">
        <v>0</v>
      </c>
      <c r="G43" s="564" t="s">
        <v>55</v>
      </c>
      <c r="H43" s="564">
        <v>0</v>
      </c>
      <c r="I43" s="564" t="s">
        <v>55</v>
      </c>
      <c r="J43" s="564">
        <v>1</v>
      </c>
      <c r="K43" s="564" t="s">
        <v>55</v>
      </c>
      <c r="L43" s="564">
        <v>8</v>
      </c>
      <c r="M43" s="564" t="s">
        <v>55</v>
      </c>
      <c r="N43" s="560">
        <f t="shared" si="2"/>
        <v>9</v>
      </c>
      <c r="O43" s="565" t="s">
        <v>74</v>
      </c>
      <c r="P43" s="566"/>
    </row>
    <row r="44" spans="1:16" x14ac:dyDescent="0.25">
      <c r="A44" s="667"/>
      <c r="B44" s="73" t="s">
        <v>32</v>
      </c>
      <c r="C44" s="73" t="s">
        <v>32</v>
      </c>
      <c r="D44" s="73" t="s">
        <v>28</v>
      </c>
      <c r="E44" s="73" t="s">
        <v>206</v>
      </c>
      <c r="F44" s="265">
        <v>0</v>
      </c>
      <c r="G44" s="265" t="s">
        <v>55</v>
      </c>
      <c r="H44" s="265">
        <v>0</v>
      </c>
      <c r="I44" s="265" t="s">
        <v>55</v>
      </c>
      <c r="J44" s="265">
        <v>0</v>
      </c>
      <c r="K44" s="265" t="s">
        <v>55</v>
      </c>
      <c r="L44" s="265">
        <v>2</v>
      </c>
      <c r="M44" s="265" t="s">
        <v>55</v>
      </c>
      <c r="N44" s="560">
        <f t="shared" si="2"/>
        <v>2</v>
      </c>
      <c r="O44" s="475"/>
      <c r="P44" s="476"/>
    </row>
    <row r="45" spans="1:16" x14ac:dyDescent="0.25">
      <c r="A45" s="667"/>
      <c r="B45" s="567" t="s">
        <v>33</v>
      </c>
      <c r="C45" s="567" t="s">
        <v>33</v>
      </c>
      <c r="D45" s="567" t="s">
        <v>14</v>
      </c>
      <c r="E45" s="567" t="s">
        <v>34</v>
      </c>
      <c r="F45" s="568">
        <v>0</v>
      </c>
      <c r="G45" s="568" t="s">
        <v>55</v>
      </c>
      <c r="H45" s="568">
        <v>0</v>
      </c>
      <c r="I45" s="568" t="s">
        <v>55</v>
      </c>
      <c r="J45" s="568">
        <v>1</v>
      </c>
      <c r="K45" s="568" t="s">
        <v>55</v>
      </c>
      <c r="L45" s="568">
        <v>5</v>
      </c>
      <c r="M45" s="568" t="s">
        <v>55</v>
      </c>
      <c r="N45" s="560">
        <f t="shared" si="2"/>
        <v>6</v>
      </c>
      <c r="O45" s="569"/>
      <c r="P45" s="570"/>
    </row>
    <row r="46" spans="1:16" x14ac:dyDescent="0.25">
      <c r="A46" s="667"/>
      <c r="B46" s="567" t="s">
        <v>37</v>
      </c>
      <c r="C46" s="567" t="s">
        <v>76</v>
      </c>
      <c r="D46" s="567" t="s">
        <v>106</v>
      </c>
      <c r="E46" s="567" t="s">
        <v>336</v>
      </c>
      <c r="F46" s="265">
        <v>0</v>
      </c>
      <c r="G46" s="265" t="s">
        <v>55</v>
      </c>
      <c r="H46" s="265">
        <v>0</v>
      </c>
      <c r="I46" s="265" t="s">
        <v>55</v>
      </c>
      <c r="J46" s="265">
        <v>1</v>
      </c>
      <c r="K46" s="265" t="s">
        <v>55</v>
      </c>
      <c r="L46" s="265">
        <v>5</v>
      </c>
      <c r="M46" s="265" t="s">
        <v>55</v>
      </c>
      <c r="N46" s="560">
        <f t="shared" si="2"/>
        <v>6</v>
      </c>
      <c r="O46" s="569" t="s">
        <v>359</v>
      </c>
      <c r="P46" s="570"/>
    </row>
    <row r="47" spans="1:16" ht="15.75" thickBot="1" x14ac:dyDescent="0.3">
      <c r="A47" s="668"/>
      <c r="B47" s="571" t="s">
        <v>37</v>
      </c>
      <c r="C47" s="571" t="s">
        <v>76</v>
      </c>
      <c r="D47" s="571" t="s">
        <v>367</v>
      </c>
      <c r="E47" s="571" t="s">
        <v>376</v>
      </c>
      <c r="F47" s="572">
        <v>0</v>
      </c>
      <c r="G47" s="572" t="s">
        <v>55</v>
      </c>
      <c r="H47" s="572">
        <v>0</v>
      </c>
      <c r="I47" s="572" t="s">
        <v>55</v>
      </c>
      <c r="J47" s="572">
        <v>1</v>
      </c>
      <c r="K47" s="572" t="s">
        <v>55</v>
      </c>
      <c r="L47" s="572">
        <v>1</v>
      </c>
      <c r="M47" s="572" t="s">
        <v>55</v>
      </c>
      <c r="N47" s="560">
        <f t="shared" si="2"/>
        <v>2</v>
      </c>
      <c r="O47" s="573"/>
      <c r="P47" s="574" t="s">
        <v>70</v>
      </c>
    </row>
    <row r="48" spans="1:16" ht="15.75" thickBot="1" x14ac:dyDescent="0.3">
      <c r="A48" s="26"/>
      <c r="B48" s="27"/>
      <c r="C48" s="27"/>
      <c r="D48" s="27"/>
      <c r="E48" s="27"/>
      <c r="F48" s="23">
        <f>SUM(F37:F47)</f>
        <v>0</v>
      </c>
      <c r="G48" s="24" t="s">
        <v>55</v>
      </c>
      <c r="H48" s="24">
        <f>SUM(H37:H47)</f>
        <v>2</v>
      </c>
      <c r="I48" s="24" t="s">
        <v>55</v>
      </c>
      <c r="J48" s="24">
        <f>SUM(J37:J47)</f>
        <v>6</v>
      </c>
      <c r="K48" s="24" t="s">
        <v>55</v>
      </c>
      <c r="L48" s="24">
        <f>SUM(L37:L47)</f>
        <v>46</v>
      </c>
      <c r="M48" s="24" t="s">
        <v>55</v>
      </c>
      <c r="N48" s="25">
        <f>SUM(N37:N47)</f>
        <v>54</v>
      </c>
      <c r="O48" s="28"/>
      <c r="P48" s="28"/>
    </row>
    <row r="49" spans="1:16" ht="9.75" customHeight="1" thickBot="1" x14ac:dyDescent="0.3">
      <c r="A49" s="13"/>
      <c r="B49" s="14"/>
      <c r="C49" s="14"/>
      <c r="D49" s="14"/>
      <c r="E49" s="14"/>
      <c r="F49" s="95"/>
      <c r="G49" s="95"/>
      <c r="H49" s="95"/>
      <c r="I49" s="95"/>
      <c r="J49" s="95"/>
      <c r="K49" s="95"/>
      <c r="L49" s="95"/>
      <c r="M49" s="95"/>
      <c r="N49" s="32"/>
      <c r="O49" s="15"/>
      <c r="P49" s="15"/>
    </row>
    <row r="50" spans="1:16" ht="15.75" thickBot="1" x14ac:dyDescent="0.3">
      <c r="A50" s="13"/>
      <c r="B50" s="14"/>
      <c r="C50" s="14"/>
      <c r="D50" s="657" t="s">
        <v>295</v>
      </c>
      <c r="E50" s="658"/>
      <c r="F50" s="279">
        <f>F48+F29+F18</f>
        <v>1</v>
      </c>
      <c r="G50" s="282" t="s">
        <v>55</v>
      </c>
      <c r="H50" s="280">
        <f>H48+H29+H18</f>
        <v>9</v>
      </c>
      <c r="I50" s="280" t="s">
        <v>55</v>
      </c>
      <c r="J50" s="280">
        <f>J48+J29+J18</f>
        <v>11</v>
      </c>
      <c r="K50" s="280" t="s">
        <v>55</v>
      </c>
      <c r="L50" s="280">
        <f>L48+L29+L18</f>
        <v>74</v>
      </c>
      <c r="M50" s="280" t="s">
        <v>55</v>
      </c>
      <c r="N50" s="281">
        <f>N48+N29+N18</f>
        <v>95</v>
      </c>
      <c r="O50" s="15"/>
      <c r="P50" s="15"/>
    </row>
    <row r="51" spans="1:16" ht="15.75" thickBot="1" x14ac:dyDescent="0.3">
      <c r="A51" s="13"/>
      <c r="B51" s="14"/>
      <c r="C51" s="14"/>
      <c r="D51" s="657" t="s">
        <v>183</v>
      </c>
      <c r="E51" s="658"/>
      <c r="F51" s="283">
        <f>1+COUNTIF(F8:F17,0)+COUNTIF(F22:F28,0)+COUNTIF(F37:F47,0)</f>
        <v>25</v>
      </c>
      <c r="G51" s="659" t="s">
        <v>185</v>
      </c>
      <c r="H51" s="659"/>
      <c r="I51" s="659"/>
      <c r="J51" s="659"/>
      <c r="K51" s="659"/>
      <c r="L51" s="659"/>
      <c r="M51" s="659"/>
      <c r="N51" s="658"/>
      <c r="O51" s="15"/>
      <c r="P51" s="15"/>
    </row>
    <row r="52" spans="1:16" ht="15.75" thickBot="1" x14ac:dyDescent="0.3">
      <c r="A52" s="13"/>
      <c r="B52" s="14"/>
      <c r="C52" s="14"/>
      <c r="D52" s="660" t="s">
        <v>184</v>
      </c>
      <c r="E52" s="661"/>
      <c r="F52" s="284">
        <f>COUNTBLANK(F7:F17)+COUNTBLANK(F22:F28)+COUNTBLANK(F37:F47)</f>
        <v>4</v>
      </c>
      <c r="G52" s="662" t="s">
        <v>187</v>
      </c>
      <c r="H52" s="662"/>
      <c r="I52" s="662"/>
      <c r="J52" s="662"/>
      <c r="K52" s="662"/>
      <c r="L52" s="662"/>
      <c r="M52" s="662"/>
      <c r="N52" s="661"/>
      <c r="O52" s="15"/>
      <c r="P52" s="15"/>
    </row>
    <row r="53" spans="1:16" ht="9" customHeight="1" x14ac:dyDescent="0.25">
      <c r="A53" s="11"/>
      <c r="B53" s="10"/>
      <c r="C53" s="10"/>
      <c r="D53" s="10"/>
      <c r="E53" s="10"/>
      <c r="F53" s="21"/>
      <c r="G53" s="21"/>
      <c r="H53" s="21"/>
      <c r="I53" s="21"/>
      <c r="J53" s="21"/>
      <c r="K53" s="21"/>
      <c r="L53" s="21"/>
      <c r="M53" s="21"/>
      <c r="N53" s="22"/>
      <c r="O53" s="12"/>
      <c r="P53" s="12"/>
    </row>
    <row r="54" spans="1:16" x14ac:dyDescent="0.25">
      <c r="A54" s="680" t="s">
        <v>300</v>
      </c>
      <c r="B54" s="681"/>
      <c r="C54" s="681"/>
      <c r="D54" s="681"/>
      <c r="E54" s="681"/>
      <c r="F54" s="681"/>
      <c r="G54" s="681"/>
      <c r="H54" s="681"/>
      <c r="I54" s="681"/>
      <c r="J54" s="681"/>
      <c r="K54" s="681"/>
      <c r="L54" s="681"/>
      <c r="M54" s="681"/>
      <c r="N54" s="681"/>
      <c r="O54" s="681"/>
      <c r="P54" s="682"/>
    </row>
    <row r="55" spans="1:16" ht="26.25" thickBot="1" x14ac:dyDescent="0.3">
      <c r="A55" s="7" t="s">
        <v>0</v>
      </c>
      <c r="B55" s="8" t="s">
        <v>1</v>
      </c>
      <c r="C55" s="8" t="s">
        <v>2</v>
      </c>
      <c r="D55" s="8" t="s">
        <v>3</v>
      </c>
      <c r="E55" s="8" t="s">
        <v>4</v>
      </c>
      <c r="F55" s="676" t="s">
        <v>5</v>
      </c>
      <c r="G55" s="676"/>
      <c r="H55" s="676"/>
      <c r="I55" s="676"/>
      <c r="J55" s="676"/>
      <c r="K55" s="676"/>
      <c r="L55" s="676"/>
      <c r="M55" s="676"/>
      <c r="N55" s="676"/>
      <c r="O55" s="8" t="s">
        <v>62</v>
      </c>
      <c r="P55" s="9" t="s">
        <v>63</v>
      </c>
    </row>
    <row r="56" spans="1:16" x14ac:dyDescent="0.25">
      <c r="A56" s="666" t="s">
        <v>60</v>
      </c>
      <c r="B56" s="74" t="s">
        <v>37</v>
      </c>
      <c r="C56" s="74" t="s">
        <v>37</v>
      </c>
      <c r="D56" s="74" t="s">
        <v>14</v>
      </c>
      <c r="E56" s="74" t="s">
        <v>38</v>
      </c>
      <c r="F56" s="75">
        <v>0</v>
      </c>
      <c r="G56" s="75" t="s">
        <v>55</v>
      </c>
      <c r="H56" s="75">
        <v>1</v>
      </c>
      <c r="I56" s="75" t="s">
        <v>55</v>
      </c>
      <c r="J56" s="75">
        <v>0</v>
      </c>
      <c r="K56" s="75" t="s">
        <v>55</v>
      </c>
      <c r="L56" s="75">
        <v>4</v>
      </c>
      <c r="M56" s="75" t="s">
        <v>55</v>
      </c>
      <c r="N56" s="76">
        <f>F56+H56+J56+L56</f>
        <v>5</v>
      </c>
      <c r="O56" s="421"/>
      <c r="P56" s="422" t="s">
        <v>71</v>
      </c>
    </row>
    <row r="57" spans="1:16" x14ac:dyDescent="0.25">
      <c r="A57" s="667"/>
      <c r="B57" s="77" t="s">
        <v>10</v>
      </c>
      <c r="C57" s="77" t="s">
        <v>39</v>
      </c>
      <c r="D57" s="77" t="s">
        <v>40</v>
      </c>
      <c r="E57" s="77" t="s">
        <v>207</v>
      </c>
      <c r="F57" s="78">
        <v>0</v>
      </c>
      <c r="G57" s="78" t="s">
        <v>55</v>
      </c>
      <c r="H57" s="78">
        <v>0</v>
      </c>
      <c r="I57" s="78" t="s">
        <v>55</v>
      </c>
      <c r="J57" s="78">
        <v>1</v>
      </c>
      <c r="K57" s="78" t="s">
        <v>55</v>
      </c>
      <c r="L57" s="78">
        <v>8</v>
      </c>
      <c r="M57" s="78" t="s">
        <v>55</v>
      </c>
      <c r="N57" s="79">
        <f>F57+H57+J57+L57</f>
        <v>9</v>
      </c>
      <c r="O57" s="423" t="s">
        <v>74</v>
      </c>
      <c r="P57" s="424"/>
    </row>
    <row r="58" spans="1:16" ht="15" customHeight="1" x14ac:dyDescent="0.25">
      <c r="A58" s="667"/>
      <c r="B58" s="80" t="s">
        <v>167</v>
      </c>
      <c r="C58" s="80" t="s">
        <v>167</v>
      </c>
      <c r="D58" s="77" t="s">
        <v>41</v>
      </c>
      <c r="E58" s="77" t="s">
        <v>208</v>
      </c>
      <c r="F58" s="78">
        <v>0</v>
      </c>
      <c r="G58" s="78" t="s">
        <v>55</v>
      </c>
      <c r="H58" s="78">
        <v>0</v>
      </c>
      <c r="I58" s="78" t="s">
        <v>55</v>
      </c>
      <c r="J58" s="78">
        <v>0</v>
      </c>
      <c r="K58" s="78" t="s">
        <v>55</v>
      </c>
      <c r="L58" s="78">
        <v>2</v>
      </c>
      <c r="M58" s="78" t="s">
        <v>55</v>
      </c>
      <c r="N58" s="79">
        <f>F58+H58+J58+L58</f>
        <v>2</v>
      </c>
      <c r="O58" s="423"/>
      <c r="P58" s="424"/>
    </row>
    <row r="59" spans="1:16" ht="15.75" thickBot="1" x14ac:dyDescent="0.3">
      <c r="A59" s="668"/>
      <c r="B59" s="81" t="s">
        <v>42</v>
      </c>
      <c r="C59" s="81" t="s">
        <v>42</v>
      </c>
      <c r="D59" s="81" t="s">
        <v>14</v>
      </c>
      <c r="E59" s="81" t="s">
        <v>43</v>
      </c>
      <c r="F59" s="82">
        <v>0</v>
      </c>
      <c r="G59" s="82" t="s">
        <v>55</v>
      </c>
      <c r="H59" s="82">
        <v>0</v>
      </c>
      <c r="I59" s="82" t="s">
        <v>55</v>
      </c>
      <c r="J59" s="82">
        <v>1</v>
      </c>
      <c r="K59" s="82" t="s">
        <v>55</v>
      </c>
      <c r="L59" s="82">
        <v>5</v>
      </c>
      <c r="M59" s="82" t="s">
        <v>55</v>
      </c>
      <c r="N59" s="83">
        <f>F59+H59+J59+L59</f>
        <v>6</v>
      </c>
      <c r="O59" s="425"/>
      <c r="P59" s="426"/>
    </row>
    <row r="60" spans="1:16" x14ac:dyDescent="0.25">
      <c r="A60" s="666" t="s">
        <v>61</v>
      </c>
      <c r="B60" s="50" t="s">
        <v>47</v>
      </c>
      <c r="C60" s="50" t="s">
        <v>47</v>
      </c>
      <c r="D60" s="50" t="s">
        <v>48</v>
      </c>
      <c r="E60" s="50" t="s">
        <v>49</v>
      </c>
      <c r="F60" s="51">
        <v>0</v>
      </c>
      <c r="G60" s="51" t="s">
        <v>55</v>
      </c>
      <c r="H60" s="51">
        <v>0</v>
      </c>
      <c r="I60" s="51" t="s">
        <v>55</v>
      </c>
      <c r="J60" s="51">
        <v>0</v>
      </c>
      <c r="K60" s="51" t="s">
        <v>55</v>
      </c>
      <c r="L60" s="51">
        <v>3</v>
      </c>
      <c r="M60" s="51" t="s">
        <v>55</v>
      </c>
      <c r="N60" s="49">
        <f t="shared" ref="N60:N61" si="3">F60+H60+J60+L60</f>
        <v>3</v>
      </c>
      <c r="O60" s="413" t="s">
        <v>72</v>
      </c>
      <c r="P60" s="414" t="s">
        <v>71</v>
      </c>
    </row>
    <row r="61" spans="1:16" x14ac:dyDescent="0.25">
      <c r="A61" s="667"/>
      <c r="B61" s="47" t="s">
        <v>44</v>
      </c>
      <c r="C61" s="47" t="s">
        <v>45</v>
      </c>
      <c r="D61" s="47" t="s">
        <v>14</v>
      </c>
      <c r="E61" s="47" t="s">
        <v>209</v>
      </c>
      <c r="F61" s="48">
        <v>0</v>
      </c>
      <c r="G61" s="48" t="s">
        <v>55</v>
      </c>
      <c r="H61" s="48">
        <v>1</v>
      </c>
      <c r="I61" s="48" t="s">
        <v>55</v>
      </c>
      <c r="J61" s="48">
        <v>0</v>
      </c>
      <c r="K61" s="48" t="s">
        <v>55</v>
      </c>
      <c r="L61" s="48">
        <v>5</v>
      </c>
      <c r="M61" s="48" t="s">
        <v>55</v>
      </c>
      <c r="N61" s="49">
        <f t="shared" si="3"/>
        <v>6</v>
      </c>
      <c r="O61" s="427"/>
      <c r="P61" s="428"/>
    </row>
    <row r="62" spans="1:16" x14ac:dyDescent="0.25">
      <c r="A62" s="667"/>
      <c r="B62" s="47" t="s">
        <v>17</v>
      </c>
      <c r="C62" s="47" t="s">
        <v>17</v>
      </c>
      <c r="D62" s="47" t="s">
        <v>28</v>
      </c>
      <c r="E62" s="47" t="s">
        <v>210</v>
      </c>
      <c r="F62" s="48">
        <v>0</v>
      </c>
      <c r="G62" s="48" t="s">
        <v>55</v>
      </c>
      <c r="H62" s="48">
        <v>0</v>
      </c>
      <c r="I62" s="48" t="s">
        <v>55</v>
      </c>
      <c r="J62" s="48">
        <v>0</v>
      </c>
      <c r="K62" s="48" t="s">
        <v>55</v>
      </c>
      <c r="L62" s="48">
        <v>2</v>
      </c>
      <c r="M62" s="48" t="s">
        <v>55</v>
      </c>
      <c r="N62" s="49">
        <f>F62+H62+J62+L62</f>
        <v>2</v>
      </c>
      <c r="O62" s="415"/>
      <c r="P62" s="416"/>
    </row>
    <row r="63" spans="1:16" x14ac:dyDescent="0.25">
      <c r="A63" s="667"/>
      <c r="B63" s="575" t="s">
        <v>10</v>
      </c>
      <c r="C63" s="575" t="s">
        <v>46</v>
      </c>
      <c r="D63" s="575" t="s">
        <v>344</v>
      </c>
      <c r="E63" s="575" t="s">
        <v>345</v>
      </c>
      <c r="F63" s="576">
        <v>0</v>
      </c>
      <c r="G63" s="576" t="s">
        <v>55</v>
      </c>
      <c r="H63" s="576">
        <v>0</v>
      </c>
      <c r="I63" s="576" t="s">
        <v>55</v>
      </c>
      <c r="J63" s="576">
        <v>1</v>
      </c>
      <c r="K63" s="576" t="s">
        <v>55</v>
      </c>
      <c r="L63" s="576">
        <v>8</v>
      </c>
      <c r="M63" s="576" t="s">
        <v>55</v>
      </c>
      <c r="N63" s="518">
        <f t="shared" ref="N63:N65" si="4">F63+H63+J63+L63</f>
        <v>9</v>
      </c>
      <c r="O63" s="577" t="s">
        <v>73</v>
      </c>
      <c r="P63" s="578"/>
    </row>
    <row r="64" spans="1:16" x14ac:dyDescent="0.25">
      <c r="A64" s="667"/>
      <c r="B64" s="521" t="s">
        <v>26</v>
      </c>
      <c r="C64" s="521" t="s">
        <v>360</v>
      </c>
      <c r="D64" s="521" t="s">
        <v>106</v>
      </c>
      <c r="E64" s="521" t="s">
        <v>241</v>
      </c>
      <c r="F64" s="543">
        <v>0</v>
      </c>
      <c r="G64" s="543" t="s">
        <v>55</v>
      </c>
      <c r="H64" s="543">
        <v>0</v>
      </c>
      <c r="I64" s="543" t="s">
        <v>55</v>
      </c>
      <c r="J64" s="543">
        <v>1</v>
      </c>
      <c r="K64" s="543" t="s">
        <v>55</v>
      </c>
      <c r="L64" s="543">
        <v>5</v>
      </c>
      <c r="M64" s="543" t="s">
        <v>55</v>
      </c>
      <c r="N64" s="518">
        <f t="shared" si="4"/>
        <v>6</v>
      </c>
      <c r="O64" s="579" t="s">
        <v>359</v>
      </c>
      <c r="P64" s="578"/>
    </row>
    <row r="65" spans="1:16" ht="15.75" thickBot="1" x14ac:dyDescent="0.3">
      <c r="A65" s="668"/>
      <c r="B65" s="547" t="s">
        <v>26</v>
      </c>
      <c r="C65" s="547" t="s">
        <v>360</v>
      </c>
      <c r="D65" s="547" t="s">
        <v>367</v>
      </c>
      <c r="E65" s="547" t="s">
        <v>377</v>
      </c>
      <c r="F65" s="550">
        <v>0</v>
      </c>
      <c r="G65" s="550" t="s">
        <v>55</v>
      </c>
      <c r="H65" s="550">
        <v>0</v>
      </c>
      <c r="I65" s="550" t="s">
        <v>55</v>
      </c>
      <c r="J65" s="550">
        <v>1</v>
      </c>
      <c r="K65" s="550" t="s">
        <v>55</v>
      </c>
      <c r="L65" s="550">
        <v>1</v>
      </c>
      <c r="M65" s="550" t="s">
        <v>55</v>
      </c>
      <c r="N65" s="518">
        <f t="shared" si="4"/>
        <v>2</v>
      </c>
      <c r="O65" s="580"/>
      <c r="P65" s="581" t="s">
        <v>70</v>
      </c>
    </row>
    <row r="66" spans="1:16" ht="15.75" thickBot="1" x14ac:dyDescent="0.3">
      <c r="A66" s="1"/>
      <c r="B66" s="1"/>
      <c r="C66" s="1"/>
      <c r="D66" s="1"/>
      <c r="E66" s="1"/>
      <c r="F66" s="182">
        <f>SUM(F56:F65)</f>
        <v>0</v>
      </c>
      <c r="G66" s="268" t="s">
        <v>55</v>
      </c>
      <c r="H66" s="268">
        <f>SUM(H56:H65)</f>
        <v>2</v>
      </c>
      <c r="I66" s="268" t="s">
        <v>55</v>
      </c>
      <c r="J66" s="268">
        <f>SUM(J56:J65)</f>
        <v>5</v>
      </c>
      <c r="K66" s="268" t="s">
        <v>55</v>
      </c>
      <c r="L66" s="268">
        <f>SUM(L56:L65)</f>
        <v>43</v>
      </c>
      <c r="M66" s="268" t="s">
        <v>55</v>
      </c>
      <c r="N66" s="269">
        <f>SUM(N56:N65)</f>
        <v>50</v>
      </c>
      <c r="O66" s="1"/>
      <c r="P66" s="1"/>
    </row>
    <row r="67" spans="1:16" ht="12.75" customHeight="1" thickBot="1" x14ac:dyDescent="0.3">
      <c r="F67" s="94"/>
      <c r="G67" s="94"/>
      <c r="H67" s="94"/>
      <c r="I67" s="94"/>
      <c r="J67" s="94"/>
      <c r="K67" s="94"/>
      <c r="L67" s="94"/>
      <c r="M67" s="94"/>
      <c r="N67" s="94"/>
    </row>
    <row r="68" spans="1:16" ht="15.75" thickBot="1" x14ac:dyDescent="0.3">
      <c r="D68" s="657" t="s">
        <v>80</v>
      </c>
      <c r="E68" s="658"/>
      <c r="F68" s="279">
        <f>F66+F48+F29+F18</f>
        <v>1</v>
      </c>
      <c r="G68" s="280" t="s">
        <v>55</v>
      </c>
      <c r="H68" s="280">
        <f>H66+H48+H29+H18</f>
        <v>11</v>
      </c>
      <c r="I68" s="280" t="s">
        <v>55</v>
      </c>
      <c r="J68" s="280">
        <f>J66+J48+J29+J18</f>
        <v>16</v>
      </c>
      <c r="K68" s="280" t="s">
        <v>55</v>
      </c>
      <c r="L68" s="280">
        <f>L66+L48+L29+L18</f>
        <v>117</v>
      </c>
      <c r="M68" s="280" t="s">
        <v>55</v>
      </c>
      <c r="N68" s="285">
        <f>N66+N48+N29+N18</f>
        <v>145</v>
      </c>
    </row>
    <row r="69" spans="1:16" ht="17.25" customHeight="1" thickBot="1" x14ac:dyDescent="0.3">
      <c r="D69" s="657" t="s">
        <v>183</v>
      </c>
      <c r="E69" s="658"/>
      <c r="F69" s="283">
        <f>1+COUNTIF(F8:F17,0)+COUNTIF(F22:F28,0)+COUNTIF(F37:F47,0)+COUNTIF(F56:F65,0)</f>
        <v>35</v>
      </c>
      <c r="G69" s="659" t="s">
        <v>185</v>
      </c>
      <c r="H69" s="659"/>
      <c r="I69" s="659"/>
      <c r="J69" s="659"/>
      <c r="K69" s="659"/>
      <c r="L69" s="659"/>
      <c r="M69" s="659"/>
      <c r="N69" s="658"/>
    </row>
    <row r="70" spans="1:16" ht="14.25" customHeight="1" thickBot="1" x14ac:dyDescent="0.3">
      <c r="D70" s="660" t="s">
        <v>184</v>
      </c>
      <c r="E70" s="661"/>
      <c r="F70" s="284">
        <f>COUNTBLANK(F7:F17)+COUNTBLANK(F22:F28)+COUNTBLANK(F37:F47)+COUNTBLANK(F56:F65)</f>
        <v>4</v>
      </c>
      <c r="G70" s="662" t="s">
        <v>187</v>
      </c>
      <c r="H70" s="662"/>
      <c r="I70" s="662"/>
      <c r="J70" s="662"/>
      <c r="K70" s="662"/>
      <c r="L70" s="662"/>
      <c r="M70" s="662"/>
      <c r="N70" s="661"/>
      <c r="O70" s="40"/>
      <c r="P70" s="40"/>
    </row>
  </sheetData>
  <mergeCells count="26">
    <mergeCell ref="A7:A9"/>
    <mergeCell ref="A37:A41"/>
    <mergeCell ref="A42:A47"/>
    <mergeCell ref="A60:A65"/>
    <mergeCell ref="A5:P5"/>
    <mergeCell ref="A20:P20"/>
    <mergeCell ref="F21:N21"/>
    <mergeCell ref="A35:P35"/>
    <mergeCell ref="F36:N36"/>
    <mergeCell ref="F6:N6"/>
    <mergeCell ref="A11:A17"/>
    <mergeCell ref="A22:A25"/>
    <mergeCell ref="A56:A59"/>
    <mergeCell ref="A54:P54"/>
    <mergeCell ref="F55:N55"/>
    <mergeCell ref="O26:P26"/>
    <mergeCell ref="D69:E69"/>
    <mergeCell ref="G69:N69"/>
    <mergeCell ref="D70:E70"/>
    <mergeCell ref="G70:N70"/>
    <mergeCell ref="D68:E68"/>
    <mergeCell ref="D50:E50"/>
    <mergeCell ref="D51:E51"/>
    <mergeCell ref="G51:N51"/>
    <mergeCell ref="D52:E52"/>
    <mergeCell ref="G52:N52"/>
  </mergeCells>
  <phoneticPr fontId="0" type="noConversion"/>
  <pageMargins left="0.23622047244094491" right="0.23622047244094491" top="0.35433070866141736" bottom="0.35433070866141736" header="0.31496062992125984" footer="0.31496062992125984"/>
  <pageSetup paperSize="9" orientation="landscape" r:id="rId1"/>
  <rowBreaks count="2" manualBreakCount="2">
    <brk id="30" max="16383" man="1"/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6"/>
  <sheetViews>
    <sheetView showGridLines="0" zoomScale="115" zoomScaleNormal="115" workbookViewId="0">
      <selection activeCell="Q10" sqref="Q10"/>
    </sheetView>
  </sheetViews>
  <sheetFormatPr baseColWidth="10" defaultRowHeight="15" x14ac:dyDescent="0.25"/>
  <cols>
    <col min="1" max="1" width="11.28515625" customWidth="1"/>
    <col min="2" max="3" width="12.7109375" customWidth="1"/>
    <col min="4" max="4" width="10.28515625" customWidth="1"/>
    <col min="5" max="5" width="20.28515625" customWidth="1"/>
    <col min="6" max="6" width="2.7109375" customWidth="1"/>
    <col min="7" max="7" width="1.7109375" customWidth="1"/>
    <col min="8" max="8" width="2.7109375" customWidth="1"/>
    <col min="9" max="9" width="1.7109375" customWidth="1"/>
    <col min="10" max="10" width="2.7109375" customWidth="1"/>
    <col min="11" max="11" width="1.7109375" customWidth="1"/>
    <col min="12" max="12" width="2.7109375" customWidth="1"/>
    <col min="13" max="13" width="1.7109375" customWidth="1"/>
    <col min="14" max="14" width="2.7109375" customWidth="1"/>
    <col min="15" max="16" width="24.7109375" customWidth="1"/>
  </cols>
  <sheetData>
    <row r="1" spans="1:18" ht="31.5" x14ac:dyDescent="0.25">
      <c r="A1" s="93" t="s">
        <v>178</v>
      </c>
    </row>
    <row r="2" spans="1:18" x14ac:dyDescent="0.25">
      <c r="A2" s="107" t="str">
        <f>'Standard + Standard klein'!A2</f>
        <v>Kontingentführung Standard, Ölwehr, HydroSub und Sturmschäden: Erwin Wurzer (Stellvertreter Bernhard Süß)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8" x14ac:dyDescent="0.25">
      <c r="A3" s="107" t="str">
        <f>'Standard + Standard klein'!A3</f>
        <v>Kontingentführung Hochwasser (Pumpen + Sandsäcke), ABC-Abwehr und Waldbrand: Bernhard Süß (Stellvertreter Erwin Wurzer )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8" ht="7.9" customHeight="1" thickBot="1" x14ac:dyDescent="0.3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8" ht="15.75" thickBot="1" x14ac:dyDescent="0.3">
      <c r="A5" s="669" t="s">
        <v>83</v>
      </c>
      <c r="B5" s="670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1"/>
    </row>
    <row r="6" spans="1:18" ht="25.5" x14ac:dyDescent="0.25">
      <c r="A6" s="140" t="s">
        <v>0</v>
      </c>
      <c r="B6" s="532" t="s">
        <v>1</v>
      </c>
      <c r="C6" s="532" t="s">
        <v>2</v>
      </c>
      <c r="D6" s="532" t="s">
        <v>3</v>
      </c>
      <c r="E6" s="532" t="s">
        <v>4</v>
      </c>
      <c r="F6" s="677" t="s">
        <v>5</v>
      </c>
      <c r="G6" s="677"/>
      <c r="H6" s="677"/>
      <c r="I6" s="677"/>
      <c r="J6" s="677"/>
      <c r="K6" s="677"/>
      <c r="L6" s="677"/>
      <c r="M6" s="677"/>
      <c r="N6" s="677"/>
      <c r="O6" s="532" t="s">
        <v>62</v>
      </c>
      <c r="P6" s="141" t="s">
        <v>63</v>
      </c>
    </row>
    <row r="7" spans="1:18" ht="22.5" x14ac:dyDescent="0.25">
      <c r="A7" s="663" t="str">
        <f>'Standard + Standard klein'!A7:A9</f>
        <v>Voraus-kommando</v>
      </c>
      <c r="B7" s="109" t="str">
        <f>'Standard + Standard klein'!B7</f>
        <v>Deggendorf</v>
      </c>
      <c r="C7" s="109" t="str">
        <f>'Standard + Standard klein'!C7</f>
        <v>Deggendorf</v>
      </c>
      <c r="D7" s="109" t="str">
        <f>'Standard + Standard klein'!D7</f>
        <v>KdoW</v>
      </c>
      <c r="E7" s="127" t="str">
        <f>'Standard + Standard klein'!E7</f>
        <v>Florian DEG 10/1</v>
      </c>
      <c r="F7" s="128">
        <f>'Standard + Standard klein'!F7</f>
        <v>1</v>
      </c>
      <c r="G7" s="128" t="str">
        <f>'Standard + Standard klein'!G7</f>
        <v>/</v>
      </c>
      <c r="H7" s="128">
        <f>'Standard + Standard klein'!H7</f>
        <v>1</v>
      </c>
      <c r="I7" s="128" t="str">
        <f>'Standard + Standard klein'!I7</f>
        <v>/</v>
      </c>
      <c r="J7" s="128">
        <f>'Standard + Standard klein'!J7</f>
        <v>0</v>
      </c>
      <c r="K7" s="128" t="str">
        <f>'Standard + Standard klein'!K7</f>
        <v>/</v>
      </c>
      <c r="L7" s="128">
        <f>'Standard + Standard klein'!L7</f>
        <v>1</v>
      </c>
      <c r="M7" s="128" t="str">
        <f>'Standard + Standard klein'!M7</f>
        <v>/</v>
      </c>
      <c r="N7" s="128">
        <f>'Standard + Standard klein'!N7</f>
        <v>3</v>
      </c>
      <c r="O7" s="127" t="str">
        <f>'Standard + Standard klein'!O7</f>
        <v>Navi, Laptop, Internetstick, Handy</v>
      </c>
      <c r="P7" s="186" t="str">
        <f>'Standard + Standard klein'!P7</f>
        <v>plant den Einsatz, Führt das Kontigent</v>
      </c>
    </row>
    <row r="8" spans="1:18" x14ac:dyDescent="0.25">
      <c r="A8" s="664"/>
      <c r="B8" s="109" t="str">
        <f>'Standard + Standard klein'!B8</f>
        <v>Landkreis</v>
      </c>
      <c r="C8" s="109" t="str">
        <f>'Standard + Standard klein'!C8</f>
        <v>Landkreis</v>
      </c>
      <c r="D8" s="109" t="str">
        <f>'Standard + Standard klein'!D8</f>
        <v>KdoW</v>
      </c>
      <c r="E8" s="127" t="str">
        <f>'Standard + Standard klein'!E8</f>
        <v>Kater Deggendorf 10/1</v>
      </c>
      <c r="F8" s="128">
        <f>'Standard + Standard klein'!F8</f>
        <v>0</v>
      </c>
      <c r="G8" s="128" t="str">
        <f>'Standard + Standard klein'!G8</f>
        <v>/</v>
      </c>
      <c r="H8" s="128">
        <f>'Standard + Standard klein'!H8</f>
        <v>2</v>
      </c>
      <c r="I8" s="128" t="str">
        <f>'Standard + Standard klein'!I8</f>
        <v>/</v>
      </c>
      <c r="J8" s="128">
        <f>'Standard + Standard klein'!J8</f>
        <v>0</v>
      </c>
      <c r="K8" s="128" t="str">
        <f>'Standard + Standard klein'!K8</f>
        <v>/</v>
      </c>
      <c r="L8" s="128">
        <f>'Standard + Standard klein'!L8</f>
        <v>2</v>
      </c>
      <c r="M8" s="128" t="str">
        <f>'Standard + Standard klein'!M8</f>
        <v>/</v>
      </c>
      <c r="N8" s="128">
        <f>'Standard + Standard klein'!N8</f>
        <v>4</v>
      </c>
      <c r="O8" s="127" t="str">
        <f>'Standard + Standard klein'!O8</f>
        <v/>
      </c>
      <c r="P8" s="186" t="str">
        <f>'Standard + Standard klein'!P8</f>
        <v>Erl. Verwaltungs-angelegenheiten</v>
      </c>
    </row>
    <row r="9" spans="1:18" ht="33.75" x14ac:dyDescent="0.25">
      <c r="A9" s="665"/>
      <c r="B9" s="109" t="str">
        <f>'Standard + Standard klein'!B9</f>
        <v>Stephansposching</v>
      </c>
      <c r="C9" s="109" t="str">
        <f>'Standard + Standard klein'!C9</f>
        <v>Stephansposching</v>
      </c>
      <c r="D9" s="109" t="str">
        <f>'Standard + Standard klein'!D9</f>
        <v xml:space="preserve">MZF </v>
      </c>
      <c r="E9" s="127" t="str">
        <f>'Standard + Standard klein'!E9</f>
        <v>Florian Stephansposching 11/1</v>
      </c>
      <c r="F9" s="128">
        <f>'Standard + Standard klein'!F9</f>
        <v>0</v>
      </c>
      <c r="G9" s="128" t="str">
        <f>'Standard + Standard klein'!G9</f>
        <v>/</v>
      </c>
      <c r="H9" s="128">
        <f>'Standard + Standard klein'!H9</f>
        <v>1</v>
      </c>
      <c r="I9" s="128" t="str">
        <f>'Standard + Standard klein'!I9</f>
        <v>/</v>
      </c>
      <c r="J9" s="128">
        <f>'Standard + Standard klein'!J9</f>
        <v>1</v>
      </c>
      <c r="K9" s="128" t="str">
        <f>'Standard + Standard klein'!K9</f>
        <v>/</v>
      </c>
      <c r="L9" s="128">
        <f>'Standard + Standard klein'!L9</f>
        <v>2</v>
      </c>
      <c r="M9" s="128" t="str">
        <f>'Standard + Standard klein'!M9</f>
        <v>/</v>
      </c>
      <c r="N9" s="128">
        <f>'Standard + Standard klein'!N9</f>
        <v>4</v>
      </c>
      <c r="O9" s="127" t="str">
        <f>'Standard + Standard klein'!O9</f>
        <v>Multikopter (Landkreis)</v>
      </c>
      <c r="P9" s="186" t="str">
        <f>'Standard + Standard klein'!P9</f>
        <v>Mitfahrender KBM
1 Person UG-ÖEL für Doku Vorauskommando</v>
      </c>
    </row>
    <row r="10" spans="1:18" x14ac:dyDescent="0.25">
      <c r="A10" s="533" t="str">
        <f>'Standard + Standard klein'!A10</f>
        <v>Führung</v>
      </c>
      <c r="B10" s="109" t="str">
        <f>'Standard + Standard klein'!B10</f>
        <v>Schöllnach</v>
      </c>
      <c r="C10" s="109" t="str">
        <f>'Standard + Standard klein'!C10</f>
        <v>Schöllnach</v>
      </c>
      <c r="D10" s="109" t="str">
        <f>'Standard + Standard klein'!D10</f>
        <v xml:space="preserve">MZF </v>
      </c>
      <c r="E10" s="127" t="str">
        <f>'Standard + Standard klein'!E10</f>
        <v>Florian Schöllnach 11/1</v>
      </c>
      <c r="F10" s="128">
        <f>'Standard + Standard klein'!F10</f>
        <v>0</v>
      </c>
      <c r="G10" s="128" t="str">
        <f>'Standard + Standard klein'!G10</f>
        <v>/</v>
      </c>
      <c r="H10" s="128">
        <f>'Standard + Standard klein'!H10</f>
        <v>2</v>
      </c>
      <c r="I10" s="128" t="str">
        <f>'Standard + Standard klein'!I10</f>
        <v>/</v>
      </c>
      <c r="J10" s="128">
        <f>'Standard + Standard klein'!J10</f>
        <v>0</v>
      </c>
      <c r="K10" s="128" t="str">
        <f>'Standard + Standard klein'!K10</f>
        <v>/</v>
      </c>
      <c r="L10" s="128">
        <f>'Standard + Standard klein'!L10</f>
        <v>2</v>
      </c>
      <c r="M10" s="128" t="str">
        <f>'Standard + Standard klein'!M10</f>
        <v>/</v>
      </c>
      <c r="N10" s="128">
        <f>'Standard + Standard klein'!N10</f>
        <v>4</v>
      </c>
      <c r="O10" s="127" t="str">
        <f>'Standard + Standard klein'!O10</f>
        <v>KBM UG ÖEL</v>
      </c>
      <c r="P10" s="186" t="str">
        <f>'Standard + Standard klein'!P10</f>
        <v>Melder/Erkunder</v>
      </c>
      <c r="Q10" s="258" t="s">
        <v>246</v>
      </c>
      <c r="R10" s="108"/>
    </row>
    <row r="11" spans="1:18" x14ac:dyDescent="0.25">
      <c r="A11" s="678" t="str">
        <f>'Standard + Standard klein'!A11:A17</f>
        <v>UG-Führung</v>
      </c>
      <c r="B11" s="129" t="str">
        <f>'Standard + Standard klein'!B11</f>
        <v>Landkreis</v>
      </c>
      <c r="C11" s="129" t="str">
        <f>'Standard + Standard klein'!C11</f>
        <v>Osterhofen</v>
      </c>
      <c r="D11" s="129" t="str">
        <f>'Standard + Standard klein'!D11</f>
        <v>ELW UG-ÖEL</v>
      </c>
      <c r="E11" s="130" t="str">
        <f>'Standard + Standard klein'!E11</f>
        <v>Kater Deggendorf 12/1</v>
      </c>
      <c r="F11" s="131">
        <f>'Standard + Standard klein'!F11</f>
        <v>0</v>
      </c>
      <c r="G11" s="131" t="str">
        <f>'Standard + Standard klein'!G11</f>
        <v>/</v>
      </c>
      <c r="H11" s="131">
        <f>'Standard + Standard klein'!H11</f>
        <v>0</v>
      </c>
      <c r="I11" s="131" t="str">
        <f>'Standard + Standard klein'!I11</f>
        <v>/</v>
      </c>
      <c r="J11" s="131">
        <f>'Standard + Standard klein'!J11</f>
        <v>1</v>
      </c>
      <c r="K11" s="131" t="str">
        <f>'Standard + Standard klein'!K11</f>
        <v>/</v>
      </c>
      <c r="L11" s="131">
        <f>'Standard + Standard klein'!L11</f>
        <v>2</v>
      </c>
      <c r="M11" s="131" t="str">
        <f>'Standard + Standard klein'!M11</f>
        <v>/</v>
      </c>
      <c r="N11" s="131">
        <f>'Standard + Standard klein'!N11</f>
        <v>3</v>
      </c>
      <c r="O11" s="130" t="str">
        <f>'Standard + Standard klein'!O11</f>
        <v xml:space="preserve">Navi </v>
      </c>
      <c r="P11" s="299" t="str">
        <f>'Standard + Standard klein'!P11</f>
        <v>24 Std. Dienst</v>
      </c>
      <c r="Q11" s="258" t="s">
        <v>246</v>
      </c>
      <c r="R11" s="108"/>
    </row>
    <row r="12" spans="1:18" ht="24.75" customHeight="1" x14ac:dyDescent="0.25">
      <c r="A12" s="678"/>
      <c r="B12" s="129" t="str">
        <f>'Standard + Standard klein'!B12</f>
        <v>Plattling</v>
      </c>
      <c r="C12" s="129" t="str">
        <f>'Standard + Standard klein'!C12</f>
        <v>Plattling</v>
      </c>
      <c r="D12" s="130" t="str">
        <f>'Standard + Standard klein'!D12</f>
        <v>AB Besprechung</v>
      </c>
      <c r="E12" s="130"/>
      <c r="F12" s="131">
        <f>'Standard + Standard klein'!F12</f>
        <v>0</v>
      </c>
      <c r="G12" s="131" t="str">
        <f>'Standard + Standard klein'!G12</f>
        <v>/</v>
      </c>
      <c r="H12" s="131">
        <f>'Standard + Standard klein'!H12</f>
        <v>0</v>
      </c>
      <c r="I12" s="131" t="str">
        <f>'Standard + Standard klein'!I12</f>
        <v>/</v>
      </c>
      <c r="J12" s="131">
        <f>'Standard + Standard klein'!J12</f>
        <v>0</v>
      </c>
      <c r="K12" s="131" t="str">
        <f>'Standard + Standard klein'!K12</f>
        <v>/</v>
      </c>
      <c r="L12" s="131">
        <f>'Standard + Standard klein'!L12</f>
        <v>2</v>
      </c>
      <c r="M12" s="131" t="str">
        <f>'Standard + Standard klein'!M12</f>
        <v>/</v>
      </c>
      <c r="N12" s="131">
        <f>'Standard + Standard klein'!N12</f>
        <v>2</v>
      </c>
      <c r="O12" s="130"/>
      <c r="P12" s="299" t="str">
        <f>'Standard + Standard klein'!P12</f>
        <v>Trägerfahrzeug: freies WLF aus dem LKR.</v>
      </c>
      <c r="Q12" s="258"/>
      <c r="R12" s="108"/>
    </row>
    <row r="13" spans="1:18" x14ac:dyDescent="0.25">
      <c r="A13" s="678"/>
      <c r="B13" s="129" t="str">
        <f>'Standard + Standard klein'!B13</f>
        <v>Außernzell</v>
      </c>
      <c r="C13" s="129" t="str">
        <f>'Standard + Standard klein'!C13</f>
        <v>Außernzell</v>
      </c>
      <c r="D13" s="129" t="str">
        <f>'Standard + Standard klein'!D13</f>
        <v xml:space="preserve">MZF </v>
      </c>
      <c r="E13" s="130" t="str">
        <f>'Standard + Standard klein'!E13</f>
        <v>Florian Außernzell 11/1</v>
      </c>
      <c r="F13" s="131">
        <f>'Standard + Standard klein'!F13</f>
        <v>0</v>
      </c>
      <c r="G13" s="131" t="str">
        <f>'Standard + Standard klein'!G13</f>
        <v>/</v>
      </c>
      <c r="H13" s="131">
        <f>'Standard + Standard klein'!H13</f>
        <v>0</v>
      </c>
      <c r="I13" s="131" t="str">
        <f>'Standard + Standard klein'!I13</f>
        <v>/</v>
      </c>
      <c r="J13" s="131">
        <f>'Standard + Standard klein'!J13</f>
        <v>1</v>
      </c>
      <c r="K13" s="131" t="str">
        <f>'Standard + Standard klein'!K13</f>
        <v>/</v>
      </c>
      <c r="L13" s="131">
        <f>'Standard + Standard klein'!L13</f>
        <v>2</v>
      </c>
      <c r="M13" s="131" t="str">
        <f>'Standard + Standard klein'!M13</f>
        <v>/</v>
      </c>
      <c r="N13" s="131">
        <f>'Standard + Standard klein'!N13</f>
        <v>3</v>
      </c>
      <c r="O13" s="130" t="str">
        <f>'Standard + Standard klein'!O13</f>
        <v/>
      </c>
      <c r="P13" s="299" t="str">
        <f>'Standard + Standard klein'!P13</f>
        <v/>
      </c>
      <c r="Q13" s="258" t="s">
        <v>246</v>
      </c>
      <c r="R13" s="108"/>
    </row>
    <row r="14" spans="1:18" x14ac:dyDescent="0.25">
      <c r="A14" s="678"/>
      <c r="B14" s="129" t="str">
        <f>'Standard + Standard klein'!B14</f>
        <v>Plattling</v>
      </c>
      <c r="C14" s="129" t="str">
        <f>'Standard + Standard klein'!C14</f>
        <v>Pankofen</v>
      </c>
      <c r="D14" s="129" t="str">
        <f>'Standard + Standard klein'!D14</f>
        <v>KLAF</v>
      </c>
      <c r="E14" s="130" t="str">
        <f>'Standard + Standard klein'!E14</f>
        <v>Florian Pankofen 65/1</v>
      </c>
      <c r="F14" s="131">
        <f>'Standard + Standard klein'!F14</f>
        <v>0</v>
      </c>
      <c r="G14" s="131" t="str">
        <f>'Standard + Standard klein'!G14</f>
        <v>/</v>
      </c>
      <c r="H14" s="131">
        <f>'Standard + Standard klein'!H14</f>
        <v>0</v>
      </c>
      <c r="I14" s="131" t="str">
        <f>'Standard + Standard klein'!I14</f>
        <v>/</v>
      </c>
      <c r="J14" s="131">
        <f>'Standard + Standard klein'!J14</f>
        <v>0</v>
      </c>
      <c r="K14" s="131" t="str">
        <f>'Standard + Standard klein'!K14</f>
        <v>/</v>
      </c>
      <c r="L14" s="131">
        <f>'Standard + Standard klein'!L14</f>
        <v>3</v>
      </c>
      <c r="M14" s="131" t="str">
        <f>'Standard + Standard klein'!M14</f>
        <v>/</v>
      </c>
      <c r="N14" s="131">
        <f>'Standard + Standard klein'!N14</f>
        <v>3</v>
      </c>
      <c r="O14" s="130" t="str">
        <f>'Standard + Standard klein'!O14</f>
        <v>8 kVA Stromerzeuger</v>
      </c>
      <c r="P14" s="299" t="str">
        <f>'Standard + Standard klein'!P14</f>
        <v>Melder/Mechaniker</v>
      </c>
      <c r="Q14" s="108"/>
      <c r="R14" s="108"/>
    </row>
    <row r="15" spans="1:18" ht="22.5" x14ac:dyDescent="0.25">
      <c r="A15" s="663"/>
      <c r="B15" s="129" t="str">
        <f>'Standard + Standard klein'!B15</f>
        <v>Plattling</v>
      </c>
      <c r="C15" s="129" t="str">
        <f>'Standard + Standard klein'!C15</f>
        <v>Pankofen</v>
      </c>
      <c r="D15" s="129" t="str">
        <f>'Standard + Standard klein'!D15</f>
        <v>Anhänger</v>
      </c>
      <c r="E15" s="130"/>
      <c r="F15" s="131"/>
      <c r="G15" s="131"/>
      <c r="H15" s="131"/>
      <c r="I15" s="131"/>
      <c r="J15" s="131"/>
      <c r="K15" s="131"/>
      <c r="L15" s="131"/>
      <c r="M15" s="131"/>
      <c r="N15" s="131"/>
      <c r="O15" s="130" t="str">
        <f>'Standard + Standard klein'!O15</f>
        <v>gezogen von Pankofen 65/1</v>
      </c>
      <c r="P15" s="299" t="str">
        <f>'Standard + Standard klein'!P15</f>
        <v xml:space="preserve">Mobile Diesel Tankstelle 
mit 460 Liter </v>
      </c>
      <c r="Q15" s="108"/>
      <c r="R15" s="108"/>
    </row>
    <row r="16" spans="1:18" x14ac:dyDescent="0.25">
      <c r="A16" s="663"/>
      <c r="B16" s="129" t="str">
        <f>'Standard + Standard klein'!B16</f>
        <v>Aholming</v>
      </c>
      <c r="C16" s="129" t="str">
        <f>'Standard + Standard klein'!C16</f>
        <v>Aholming</v>
      </c>
      <c r="D16" s="129" t="str">
        <f>'Standard + Standard klein'!D16</f>
        <v>Krad</v>
      </c>
      <c r="E16" s="130" t="str">
        <f>'Standard + Standard klein'!E16</f>
        <v>Florian Aholming 17/1</v>
      </c>
      <c r="F16" s="131">
        <f>'Standard + Standard klein'!F16</f>
        <v>0</v>
      </c>
      <c r="G16" s="131" t="str">
        <f>'Standard + Standard klein'!G16</f>
        <v>/</v>
      </c>
      <c r="H16" s="131">
        <f>'Standard + Standard klein'!H16</f>
        <v>0</v>
      </c>
      <c r="I16" s="131" t="str">
        <f>'Standard + Standard klein'!I16</f>
        <v>/</v>
      </c>
      <c r="J16" s="131">
        <f>'Standard + Standard klein'!J16</f>
        <v>0</v>
      </c>
      <c r="K16" s="131" t="str">
        <f>'Standard + Standard klein'!K16</f>
        <v>/</v>
      </c>
      <c r="L16" s="131">
        <f>'Standard + Standard klein'!L16</f>
        <v>1</v>
      </c>
      <c r="M16" s="131" t="str">
        <f>'Standard + Standard klein'!M16</f>
        <v>/</v>
      </c>
      <c r="N16" s="131">
        <f>'Standard + Standard klein'!N16</f>
        <v>1</v>
      </c>
      <c r="O16" s="130"/>
      <c r="P16" s="299" t="str">
        <f>'Standard + Standard klein'!P16</f>
        <v>Melder/Erkunder</v>
      </c>
      <c r="Q16" s="108"/>
      <c r="R16" s="108"/>
    </row>
    <row r="17" spans="1:18" ht="15.75" thickBot="1" x14ac:dyDescent="0.3">
      <c r="A17" s="679"/>
      <c r="B17" s="553" t="str">
        <f>'Standard + Standard klein'!B17</f>
        <v>Hengersberg</v>
      </c>
      <c r="C17" s="553" t="str">
        <f>'Standard + Standard klein'!C17</f>
        <v>Hengersberg</v>
      </c>
      <c r="D17" s="553" t="str">
        <f>'Standard + Standard klein'!D17</f>
        <v>Krad</v>
      </c>
      <c r="E17" s="582" t="str">
        <f>'Standard + Standard klein'!E17</f>
        <v>Florian Hengersberg 17/1</v>
      </c>
      <c r="F17" s="583">
        <f>'Standard + Standard klein'!F17</f>
        <v>0</v>
      </c>
      <c r="G17" s="583" t="str">
        <f>'Standard + Standard klein'!G17</f>
        <v>/</v>
      </c>
      <c r="H17" s="583">
        <f>'Standard + Standard klein'!H17</f>
        <v>0</v>
      </c>
      <c r="I17" s="583" t="str">
        <f>'Standard + Standard klein'!I17</f>
        <v>/</v>
      </c>
      <c r="J17" s="583">
        <f>'Standard + Standard klein'!J17</f>
        <v>0</v>
      </c>
      <c r="K17" s="583" t="str">
        <f>'Standard + Standard klein'!K17</f>
        <v>/</v>
      </c>
      <c r="L17" s="583">
        <f>'Standard + Standard klein'!L17</f>
        <v>1</v>
      </c>
      <c r="M17" s="583" t="str">
        <f>'Standard + Standard klein'!M17</f>
        <v>/</v>
      </c>
      <c r="N17" s="583">
        <f>'Standard + Standard klein'!N17</f>
        <v>1</v>
      </c>
      <c r="O17" s="582"/>
      <c r="P17" s="584" t="str">
        <f>'Standard + Standard klein'!P17</f>
        <v>Melder/Erkunder</v>
      </c>
      <c r="Q17" s="108"/>
      <c r="R17" s="108"/>
    </row>
    <row r="18" spans="1:18" ht="15.75" thickBot="1" x14ac:dyDescent="0.3">
      <c r="A18" s="142"/>
      <c r="B18" s="125"/>
      <c r="C18" s="125"/>
      <c r="D18" s="125"/>
      <c r="E18" s="125"/>
      <c r="F18" s="297">
        <f>SUM(F7:F17)</f>
        <v>1</v>
      </c>
      <c r="G18" s="298" t="s">
        <v>55</v>
      </c>
      <c r="H18" s="224">
        <f>SUM(H7:H17)</f>
        <v>6</v>
      </c>
      <c r="I18" s="298" t="s">
        <v>55</v>
      </c>
      <c r="J18" s="224">
        <f>SUM(J7:J17)</f>
        <v>3</v>
      </c>
      <c r="K18" s="298" t="s">
        <v>55</v>
      </c>
      <c r="L18" s="224">
        <f>SUM(L7:L17)</f>
        <v>18</v>
      </c>
      <c r="M18" s="298" t="s">
        <v>55</v>
      </c>
      <c r="N18" s="225">
        <f>SUM(N7:N17)</f>
        <v>28</v>
      </c>
      <c r="O18" s="143"/>
      <c r="P18" s="143"/>
    </row>
    <row r="19" spans="1:18" ht="9" customHeight="1" thickBot="1" x14ac:dyDescent="0.3">
      <c r="A19" s="142"/>
      <c r="B19" s="125"/>
      <c r="C19" s="125"/>
      <c r="D19" s="125"/>
      <c r="E19" s="125"/>
      <c r="F19" s="146"/>
      <c r="G19" s="146"/>
      <c r="H19" s="146"/>
      <c r="I19" s="146"/>
      <c r="J19" s="146"/>
      <c r="K19" s="146"/>
      <c r="L19" s="146"/>
      <c r="M19" s="146"/>
      <c r="N19" s="147"/>
      <c r="O19" s="143"/>
      <c r="P19" s="143"/>
    </row>
    <row r="20" spans="1:18" ht="15.75" thickBot="1" x14ac:dyDescent="0.3">
      <c r="A20" s="685" t="s">
        <v>79</v>
      </c>
      <c r="B20" s="686"/>
      <c r="C20" s="686"/>
      <c r="D20" s="686"/>
      <c r="E20" s="686"/>
      <c r="F20" s="686"/>
      <c r="G20" s="686"/>
      <c r="H20" s="686"/>
      <c r="I20" s="686"/>
      <c r="J20" s="686"/>
      <c r="K20" s="686"/>
      <c r="L20" s="686"/>
      <c r="M20" s="686"/>
      <c r="N20" s="686"/>
      <c r="O20" s="686"/>
      <c r="P20" s="687"/>
    </row>
    <row r="21" spans="1:18" ht="26.25" customHeight="1" thickBot="1" x14ac:dyDescent="0.3">
      <c r="A21" s="149" t="s">
        <v>0</v>
      </c>
      <c r="B21" s="150" t="s">
        <v>1</v>
      </c>
      <c r="C21" s="150" t="s">
        <v>2</v>
      </c>
      <c r="D21" s="150" t="s">
        <v>3</v>
      </c>
      <c r="E21" s="150" t="s">
        <v>4</v>
      </c>
      <c r="F21" s="695" t="s">
        <v>5</v>
      </c>
      <c r="G21" s="695"/>
      <c r="H21" s="695"/>
      <c r="I21" s="695"/>
      <c r="J21" s="695"/>
      <c r="K21" s="695"/>
      <c r="L21" s="695"/>
      <c r="M21" s="695"/>
      <c r="N21" s="695"/>
      <c r="O21" s="150" t="s">
        <v>62</v>
      </c>
      <c r="P21" s="151" t="s">
        <v>63</v>
      </c>
    </row>
    <row r="22" spans="1:18" x14ac:dyDescent="0.25">
      <c r="A22" s="696" t="str">
        <f>'Standard + Standard klein'!A22:A25</f>
        <v>Logistik</v>
      </c>
      <c r="B22" s="118" t="str">
        <f>'Standard + Standard klein'!B22</f>
        <v>BRK</v>
      </c>
      <c r="C22" s="118" t="str">
        <f>'Standard + Standard klein'!C22</f>
        <v>BRK</v>
      </c>
      <c r="D22" s="118" t="str">
        <f>'Standard + Standard klein'!D22</f>
        <v>BetLKW</v>
      </c>
      <c r="E22" s="118" t="str">
        <f>'Standard + Standard klein'!E22</f>
        <v>Rotkreuz Deggendorf 61/86/1</v>
      </c>
      <c r="F22" s="119">
        <f>'Standard + Standard klein'!F22</f>
        <v>0</v>
      </c>
      <c r="G22" s="119" t="str">
        <f>'Standard + Standard klein'!G22</f>
        <v>/</v>
      </c>
      <c r="H22" s="119">
        <f>'Standard + Standard klein'!H22</f>
        <v>0</v>
      </c>
      <c r="I22" s="119" t="str">
        <f>'Standard + Standard klein'!I22</f>
        <v>/</v>
      </c>
      <c r="J22" s="119">
        <f>'Standard + Standard klein'!J22</f>
        <v>1</v>
      </c>
      <c r="K22" s="119" t="str">
        <f>'Standard + Standard klein'!K22</f>
        <v>/</v>
      </c>
      <c r="L22" s="119">
        <f>'Standard + Standard klein'!L22</f>
        <v>1</v>
      </c>
      <c r="M22" s="119" t="str">
        <f>'Standard + Standard klein'!M22</f>
        <v>/</v>
      </c>
      <c r="N22" s="119">
        <f>'Standard + Standard klein'!N22</f>
        <v>2</v>
      </c>
      <c r="O22" s="118" t="str">
        <f>'Standard + Standard klein'!O22</f>
        <v/>
      </c>
      <c r="P22" s="135" t="str">
        <f>'Standard + Standard klein'!P22</f>
        <v/>
      </c>
    </row>
    <row r="23" spans="1:18" x14ac:dyDescent="0.25">
      <c r="A23" s="664"/>
      <c r="B23" s="152" t="str">
        <f>'Standard + Standard klein'!B23</f>
        <v>BRK</v>
      </c>
      <c r="C23" s="152" t="str">
        <f>'Standard + Standard klein'!C23</f>
        <v>BRK</v>
      </c>
      <c r="D23" s="152" t="str">
        <f>'Standard + Standard klein'!D23</f>
        <v>FKH</v>
      </c>
      <c r="E23" s="152" t="str">
        <f>'Standard + Standard klein'!E23</f>
        <v/>
      </c>
      <c r="F23" s="153" t="str">
        <f>'Standard + Standard klein'!F23</f>
        <v/>
      </c>
      <c r="G23" s="153" t="str">
        <f>'Standard + Standard klein'!G23</f>
        <v/>
      </c>
      <c r="H23" s="153" t="str">
        <f>'Standard + Standard klein'!H23</f>
        <v/>
      </c>
      <c r="I23" s="153" t="str">
        <f>'Standard + Standard klein'!I23</f>
        <v/>
      </c>
      <c r="J23" s="153" t="str">
        <f>'Standard + Standard klein'!J23</f>
        <v/>
      </c>
      <c r="K23" s="153" t="str">
        <f>'Standard + Standard klein'!K23</f>
        <v/>
      </c>
      <c r="L23" s="153" t="str">
        <f>'Standard + Standard klein'!L23</f>
        <v/>
      </c>
      <c r="M23" s="153" t="str">
        <f>'Standard + Standard klein'!M23</f>
        <v/>
      </c>
      <c r="N23" s="153" t="str">
        <f>'Standard + Standard klein'!N23</f>
        <v/>
      </c>
      <c r="O23" s="152" t="str">
        <f>'Standard + Standard klein'!O23</f>
        <v>gezogen RK 61/86/1</v>
      </c>
      <c r="P23" s="154" t="str">
        <f>'Standard + Standard klein'!P23</f>
        <v/>
      </c>
    </row>
    <row r="24" spans="1:18" x14ac:dyDescent="0.25">
      <c r="A24" s="664"/>
      <c r="B24" s="152" t="str">
        <f>'Standard + Standard klein'!B24</f>
        <v>BRK</v>
      </c>
      <c r="C24" s="152" t="str">
        <f>'Standard + Standard klein'!C24</f>
        <v>BRK</v>
      </c>
      <c r="D24" s="152" t="str">
        <f>'Standard + Standard klein'!D24</f>
        <v>KRAD</v>
      </c>
      <c r="E24" s="152" t="str">
        <f>'Standard + Standard klein'!E24</f>
        <v>Rotkreuz Deggendorf 17/1</v>
      </c>
      <c r="F24" s="153">
        <f>'Standard + Standard klein'!F24</f>
        <v>0</v>
      </c>
      <c r="G24" s="153" t="str">
        <f>'Standard + Standard klein'!G24</f>
        <v>/</v>
      </c>
      <c r="H24" s="153">
        <f>'Standard + Standard klein'!H24</f>
        <v>0</v>
      </c>
      <c r="I24" s="153" t="str">
        <f>'Standard + Standard klein'!I24</f>
        <v>/</v>
      </c>
      <c r="J24" s="153">
        <f>'Standard + Standard klein'!J24</f>
        <v>0</v>
      </c>
      <c r="K24" s="153" t="str">
        <f>'Standard + Standard klein'!K24</f>
        <v>/</v>
      </c>
      <c r="L24" s="153">
        <f>'Standard + Standard klein'!L24</f>
        <v>1</v>
      </c>
      <c r="M24" s="153" t="str">
        <f>'Standard + Standard klein'!M24</f>
        <v>/</v>
      </c>
      <c r="N24" s="153">
        <f>'Standard + Standard klein'!N24</f>
        <v>1</v>
      </c>
      <c r="O24" s="152" t="str">
        <f>'Standard + Standard klein'!O24</f>
        <v/>
      </c>
      <c r="P24" s="154" t="str">
        <f>'Standard + Standard klein'!P24</f>
        <v/>
      </c>
    </row>
    <row r="25" spans="1:18" ht="15.75" thickBot="1" x14ac:dyDescent="0.3">
      <c r="A25" s="664"/>
      <c r="B25" s="155" t="str">
        <f>'Standard + Standard klein'!B25</f>
        <v>BRK</v>
      </c>
      <c r="C25" s="155" t="str">
        <f>'Standard + Standard klein'!C25</f>
        <v>BRK</v>
      </c>
      <c r="D25" s="155" t="str">
        <f>'Standard + Standard klein'!D25</f>
        <v>Kombi</v>
      </c>
      <c r="E25" s="155" t="str">
        <f>'Standard + Standard klein'!E25</f>
        <v>Rotkreuz Deggendorf 61/80/1</v>
      </c>
      <c r="F25" s="156">
        <f>'Standard + Standard klein'!F25</f>
        <v>0</v>
      </c>
      <c r="G25" s="156" t="str">
        <f>'Standard + Standard klein'!G25</f>
        <v>/</v>
      </c>
      <c r="H25" s="156">
        <f>'Standard + Standard klein'!H25</f>
        <v>1</v>
      </c>
      <c r="I25" s="156" t="str">
        <f>'Standard + Standard klein'!I25</f>
        <v>/</v>
      </c>
      <c r="J25" s="156">
        <f>'Standard + Standard klein'!J25</f>
        <v>0</v>
      </c>
      <c r="K25" s="156" t="str">
        <f>'Standard + Standard klein'!K25</f>
        <v>/</v>
      </c>
      <c r="L25" s="156">
        <f>'Standard + Standard klein'!L25</f>
        <v>4</v>
      </c>
      <c r="M25" s="156" t="str">
        <f>'Standard + Standard klein'!M25</f>
        <v>/</v>
      </c>
      <c r="N25" s="156">
        <f>'Standard + Standard klein'!N25</f>
        <v>5</v>
      </c>
      <c r="O25" s="155" t="str">
        <f>'Standard + Standard klein'!O25</f>
        <v/>
      </c>
      <c r="P25" s="157" t="str">
        <f>'Standard + Standard klein'!P25</f>
        <v/>
      </c>
    </row>
    <row r="26" spans="1:18" x14ac:dyDescent="0.25">
      <c r="A26" s="158"/>
      <c r="B26" s="118" t="str">
        <f>'Standard + Standard klein'!B26</f>
        <v>THW</v>
      </c>
      <c r="C26" s="118" t="str">
        <f>'Standard + Standard klein'!C26</f>
        <v>THW</v>
      </c>
      <c r="D26" s="118" t="str">
        <f>'Standard + Standard klein'!D26</f>
        <v>LKW</v>
      </c>
      <c r="E26" s="118" t="str">
        <f>'Standard + Standard klein'!E26</f>
        <v>Heros DEG xxx/xxx</v>
      </c>
      <c r="F26" s="119">
        <f>'Standard + Standard klein'!F26</f>
        <v>0</v>
      </c>
      <c r="G26" s="119" t="str">
        <f>'Standard + Standard klein'!G26</f>
        <v>/</v>
      </c>
      <c r="H26" s="119">
        <f>'Standard + Standard klein'!H26</f>
        <v>0</v>
      </c>
      <c r="I26" s="119" t="str">
        <f>'Standard + Standard klein'!I26</f>
        <v>/</v>
      </c>
      <c r="J26" s="119">
        <f>'Standard + Standard klein'!J26</f>
        <v>1</v>
      </c>
      <c r="K26" s="119" t="str">
        <f>'Standard + Standard klein'!K26</f>
        <v>/</v>
      </c>
      <c r="L26" s="119">
        <f>'Standard + Standard klein'!L26</f>
        <v>2</v>
      </c>
      <c r="M26" s="119" t="str">
        <f>'Standard + Standard klein'!M26</f>
        <v>/</v>
      </c>
      <c r="N26" s="119">
        <f>'Standard + Standard klein'!N26</f>
        <v>3</v>
      </c>
      <c r="O26" s="118" t="str">
        <f>'Standard + Standard klein'!O26</f>
        <v>Das Zugfzg. wird lageabhängig von Seiten THW zugewiesen</v>
      </c>
      <c r="P26" s="135"/>
    </row>
    <row r="27" spans="1:18" ht="15.75" thickBot="1" x14ac:dyDescent="0.3">
      <c r="A27" s="159"/>
      <c r="B27" s="121" t="str">
        <f>'Standard + Standard klein'!B27</f>
        <v>THW</v>
      </c>
      <c r="C27" s="121" t="str">
        <f>'Standard + Standard klein'!C27</f>
        <v>THW</v>
      </c>
      <c r="D27" s="121" t="str">
        <f>'Standard + Standard klein'!D27</f>
        <v>Anhänger</v>
      </c>
      <c r="E27" s="121" t="str">
        <f>'Standard + Standard klein'!E27</f>
        <v/>
      </c>
      <c r="F27" s="136" t="str">
        <f>'Standard + Standard klein'!F27</f>
        <v/>
      </c>
      <c r="G27" s="136" t="str">
        <f>'Standard + Standard klein'!G27</f>
        <v/>
      </c>
      <c r="H27" s="136" t="str">
        <f>'Standard + Standard klein'!H27</f>
        <v/>
      </c>
      <c r="I27" s="136" t="str">
        <f>'Standard + Standard klein'!I27</f>
        <v/>
      </c>
      <c r="J27" s="136" t="str">
        <f>'Standard + Standard klein'!J27</f>
        <v/>
      </c>
      <c r="K27" s="136" t="str">
        <f>'Standard + Standard klein'!K27</f>
        <v/>
      </c>
      <c r="L27" s="136" t="str">
        <f>'Standard + Standard klein'!L27</f>
        <v/>
      </c>
      <c r="M27" s="136" t="str">
        <f>'Standard + Standard klein'!M27</f>
        <v/>
      </c>
      <c r="N27" s="136" t="str">
        <f>'Standard + Standard klein'!N27</f>
        <v/>
      </c>
      <c r="O27" s="121" t="str">
        <f>'Standard + Standard klein'!O27</f>
        <v>an THW-Zugfahrzeug</v>
      </c>
      <c r="P27" s="137" t="str">
        <f>'Standard + Standard klein'!P27</f>
        <v>Notstromaggregat 61 kVA</v>
      </c>
    </row>
    <row r="28" spans="1:18" ht="15.75" thickBot="1" x14ac:dyDescent="0.3">
      <c r="A28" s="160" t="str">
        <f>'Standard + Standard klein'!A28</f>
        <v>Sanitätsdienst</v>
      </c>
      <c r="B28" s="161" t="str">
        <f>'Standard + Standard klein'!B28</f>
        <v>MHD</v>
      </c>
      <c r="C28" s="162" t="str">
        <f>'Standard + Standard klein'!C28</f>
        <v>MHD</v>
      </c>
      <c r="D28" s="162" t="str">
        <f>'Standard + Standard klein'!D28</f>
        <v>RTW</v>
      </c>
      <c r="E28" s="162" t="str">
        <f>'Standard + Standard klein'!E28</f>
        <v>Johannes Deggendorf 71/70</v>
      </c>
      <c r="F28" s="163">
        <f>'Standard + Standard klein'!F28</f>
        <v>0</v>
      </c>
      <c r="G28" s="163" t="str">
        <f>'Standard + Standard klein'!G28</f>
        <v>/</v>
      </c>
      <c r="H28" s="163">
        <f>'Standard + Standard klein'!H28</f>
        <v>0</v>
      </c>
      <c r="I28" s="163" t="str">
        <f>'Standard + Standard klein'!I28</f>
        <v>/</v>
      </c>
      <c r="J28" s="163">
        <f>'Standard + Standard klein'!J28</f>
        <v>0</v>
      </c>
      <c r="K28" s="163" t="str">
        <f>'Standard + Standard klein'!K28</f>
        <v>/</v>
      </c>
      <c r="L28" s="163">
        <f>'Standard + Standard klein'!L28</f>
        <v>2</v>
      </c>
      <c r="M28" s="163" t="str">
        <f>'Standard + Standard klein'!M28</f>
        <v>/</v>
      </c>
      <c r="N28" s="163">
        <f>'Standard + Standard klein'!N28</f>
        <v>2</v>
      </c>
      <c r="O28" s="162" t="str">
        <f>'Standard + Standard klein'!O28</f>
        <v/>
      </c>
      <c r="P28" s="164" t="str">
        <f>'Standard + Standard klein'!P28</f>
        <v/>
      </c>
      <c r="Q28" s="36"/>
    </row>
    <row r="29" spans="1:18" ht="15.75" thickBot="1" x14ac:dyDescent="0.3">
      <c r="A29" s="13"/>
      <c r="B29" s="14"/>
      <c r="C29" s="14"/>
      <c r="D29" s="14"/>
      <c r="E29" s="14"/>
      <c r="F29" s="37">
        <f>SUM(F22:F28)</f>
        <v>0</v>
      </c>
      <c r="G29" s="38" t="s">
        <v>55</v>
      </c>
      <c r="H29" s="38">
        <f>SUM(H22:H28)</f>
        <v>1</v>
      </c>
      <c r="I29" s="38" t="s">
        <v>55</v>
      </c>
      <c r="J29" s="38">
        <f>SUM(J22:J28)</f>
        <v>2</v>
      </c>
      <c r="K29" s="38" t="s">
        <v>55</v>
      </c>
      <c r="L29" s="38">
        <f>SUM(L22:L28)</f>
        <v>10</v>
      </c>
      <c r="M29" s="38" t="s">
        <v>55</v>
      </c>
      <c r="N29" s="39">
        <f>SUM(N22:N28)</f>
        <v>13</v>
      </c>
      <c r="O29" s="15"/>
      <c r="P29" s="15"/>
    </row>
    <row r="30" spans="1:18" x14ac:dyDescent="0.25">
      <c r="A30" s="13"/>
      <c r="B30" s="14"/>
      <c r="C30" s="14"/>
      <c r="D30" s="14"/>
      <c r="E30" s="14"/>
      <c r="F30" s="58"/>
      <c r="G30" s="58"/>
      <c r="H30" s="58"/>
      <c r="I30" s="58"/>
      <c r="J30" s="58"/>
      <c r="K30" s="58"/>
      <c r="L30" s="58"/>
      <c r="M30" s="58"/>
      <c r="N30" s="32"/>
      <c r="O30" s="15"/>
      <c r="P30" s="15"/>
    </row>
    <row r="31" spans="1:18" x14ac:dyDescent="0.25">
      <c r="A31" s="13"/>
      <c r="B31" s="14"/>
      <c r="C31" s="14"/>
      <c r="D31" s="14"/>
      <c r="E31" s="14"/>
      <c r="F31" s="58"/>
      <c r="G31" s="58"/>
      <c r="H31" s="58"/>
      <c r="I31" s="58"/>
      <c r="J31" s="58"/>
      <c r="K31" s="58"/>
      <c r="L31" s="58"/>
      <c r="M31" s="58"/>
      <c r="N31" s="32"/>
      <c r="O31" s="15"/>
      <c r="P31" s="15"/>
    </row>
    <row r="32" spans="1:18" s="33" customFormat="1" x14ac:dyDescent="0.25">
      <c r="A32" s="107" t="s">
        <v>400</v>
      </c>
      <c r="B32" s="125"/>
      <c r="C32" s="125"/>
      <c r="D32" s="125"/>
      <c r="E32" s="125"/>
      <c r="F32" s="138"/>
      <c r="G32" s="138"/>
      <c r="H32" s="138"/>
      <c r="I32" s="138"/>
      <c r="J32" s="138"/>
      <c r="K32" s="138"/>
      <c r="L32" s="138"/>
      <c r="M32" s="58"/>
      <c r="N32" s="32"/>
      <c r="O32" s="15"/>
      <c r="P32" s="15"/>
    </row>
    <row r="33" spans="1:16" ht="13.5" customHeight="1" thickBot="1" x14ac:dyDescent="0.3">
      <c r="A33" s="107" t="s">
        <v>401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1:16" ht="15.75" hidden="1" thickBot="1" x14ac:dyDescent="0.3">
      <c r="B34" s="53"/>
      <c r="C34" s="53"/>
      <c r="D34" s="53"/>
    </row>
    <row r="35" spans="1:16" ht="15.75" thickBot="1" x14ac:dyDescent="0.3">
      <c r="A35" s="685" t="s">
        <v>301</v>
      </c>
      <c r="B35" s="686"/>
      <c r="C35" s="686"/>
      <c r="D35" s="686"/>
      <c r="E35" s="686"/>
      <c r="F35" s="686"/>
      <c r="G35" s="686"/>
      <c r="H35" s="686"/>
      <c r="I35" s="686"/>
      <c r="J35" s="686"/>
      <c r="K35" s="686"/>
      <c r="L35" s="686"/>
      <c r="M35" s="686"/>
      <c r="N35" s="686"/>
      <c r="O35" s="686"/>
      <c r="P35" s="687"/>
    </row>
    <row r="36" spans="1:16" ht="26.25" thickBot="1" x14ac:dyDescent="0.3">
      <c r="A36" s="7" t="s">
        <v>0</v>
      </c>
      <c r="B36" s="273" t="s">
        <v>1</v>
      </c>
      <c r="C36" s="273" t="s">
        <v>2</v>
      </c>
      <c r="D36" s="273" t="s">
        <v>3</v>
      </c>
      <c r="E36" s="273" t="s">
        <v>4</v>
      </c>
      <c r="F36" s="676" t="s">
        <v>5</v>
      </c>
      <c r="G36" s="676"/>
      <c r="H36" s="676"/>
      <c r="I36" s="676"/>
      <c r="J36" s="676"/>
      <c r="K36" s="676"/>
      <c r="L36" s="676"/>
      <c r="M36" s="676"/>
      <c r="N36" s="676"/>
      <c r="O36" s="273" t="s">
        <v>62</v>
      </c>
      <c r="P36" s="9" t="s">
        <v>63</v>
      </c>
    </row>
    <row r="37" spans="1:16" x14ac:dyDescent="0.25">
      <c r="A37" s="666" t="s">
        <v>8</v>
      </c>
      <c r="B37" s="352" t="s">
        <v>44</v>
      </c>
      <c r="C37" s="352" t="s">
        <v>44</v>
      </c>
      <c r="D37" s="352" t="s">
        <v>277</v>
      </c>
      <c r="E37" s="352" t="s">
        <v>221</v>
      </c>
      <c r="F37" s="353">
        <v>0</v>
      </c>
      <c r="G37" s="353" t="s">
        <v>55</v>
      </c>
      <c r="H37" s="353">
        <v>1</v>
      </c>
      <c r="I37" s="353" t="s">
        <v>55</v>
      </c>
      <c r="J37" s="353">
        <v>0</v>
      </c>
      <c r="K37" s="353" t="s">
        <v>55</v>
      </c>
      <c r="L37" s="353">
        <v>5</v>
      </c>
      <c r="M37" s="353" t="s">
        <v>55</v>
      </c>
      <c r="N37" s="354">
        <f t="shared" ref="N37:N46" si="0">F37+H37+J37+L37</f>
        <v>6</v>
      </c>
      <c r="O37" s="467"/>
      <c r="P37" s="468" t="s">
        <v>71</v>
      </c>
    </row>
    <row r="38" spans="1:16" x14ac:dyDescent="0.25">
      <c r="A38" s="667"/>
      <c r="B38" s="62" t="s">
        <v>175</v>
      </c>
      <c r="C38" s="62" t="s">
        <v>101</v>
      </c>
      <c r="D38" s="62" t="s">
        <v>133</v>
      </c>
      <c r="E38" s="62" t="s">
        <v>222</v>
      </c>
      <c r="F38" s="262">
        <v>0</v>
      </c>
      <c r="G38" s="262" t="s">
        <v>55</v>
      </c>
      <c r="H38" s="262">
        <v>0</v>
      </c>
      <c r="I38" s="262" t="s">
        <v>55</v>
      </c>
      <c r="J38" s="262">
        <v>1</v>
      </c>
      <c r="K38" s="262" t="s">
        <v>55</v>
      </c>
      <c r="L38" s="262">
        <v>3</v>
      </c>
      <c r="M38" s="262" t="s">
        <v>55</v>
      </c>
      <c r="N38" s="263">
        <f t="shared" si="0"/>
        <v>4</v>
      </c>
      <c r="O38" s="469" t="s">
        <v>134</v>
      </c>
      <c r="P38" s="470"/>
    </row>
    <row r="39" spans="1:16" x14ac:dyDescent="0.25">
      <c r="A39" s="667"/>
      <c r="B39" s="62" t="s">
        <v>10</v>
      </c>
      <c r="C39" s="62" t="s">
        <v>53</v>
      </c>
      <c r="D39" s="62" t="s">
        <v>99</v>
      </c>
      <c r="E39" s="62" t="s">
        <v>54</v>
      </c>
      <c r="F39" s="262">
        <v>0</v>
      </c>
      <c r="G39" s="262" t="s">
        <v>55</v>
      </c>
      <c r="H39" s="262">
        <v>0</v>
      </c>
      <c r="I39" s="262" t="s">
        <v>55</v>
      </c>
      <c r="J39" s="262">
        <v>1</v>
      </c>
      <c r="K39" s="262" t="s">
        <v>55</v>
      </c>
      <c r="L39" s="262">
        <v>4</v>
      </c>
      <c r="M39" s="262" t="s">
        <v>55</v>
      </c>
      <c r="N39" s="263">
        <f t="shared" si="0"/>
        <v>5</v>
      </c>
      <c r="O39" s="699" t="s">
        <v>145</v>
      </c>
      <c r="P39" s="700"/>
    </row>
    <row r="40" spans="1:16" ht="15.75" thickBot="1" x14ac:dyDescent="0.3">
      <c r="A40" s="668"/>
      <c r="B40" s="355" t="s">
        <v>171</v>
      </c>
      <c r="C40" s="355" t="s">
        <v>171</v>
      </c>
      <c r="D40" s="355" t="s">
        <v>99</v>
      </c>
      <c r="E40" s="355" t="s">
        <v>138</v>
      </c>
      <c r="F40" s="264">
        <v>0</v>
      </c>
      <c r="G40" s="264" t="s">
        <v>55</v>
      </c>
      <c r="H40" s="264">
        <v>0</v>
      </c>
      <c r="I40" s="264" t="s">
        <v>55</v>
      </c>
      <c r="J40" s="264">
        <v>1</v>
      </c>
      <c r="K40" s="264" t="s">
        <v>55</v>
      </c>
      <c r="L40" s="264">
        <v>4</v>
      </c>
      <c r="M40" s="264" t="s">
        <v>55</v>
      </c>
      <c r="N40" s="495">
        <f t="shared" si="0"/>
        <v>5</v>
      </c>
      <c r="O40" s="471" t="s">
        <v>139</v>
      </c>
      <c r="P40" s="472"/>
    </row>
    <row r="41" spans="1:16" x14ac:dyDescent="0.25">
      <c r="A41" s="666" t="s">
        <v>9</v>
      </c>
      <c r="B41" s="558" t="s">
        <v>10</v>
      </c>
      <c r="C41" s="558" t="s">
        <v>46</v>
      </c>
      <c r="D41" s="558" t="s">
        <v>344</v>
      </c>
      <c r="E41" s="558" t="s">
        <v>345</v>
      </c>
      <c r="F41" s="559">
        <v>0</v>
      </c>
      <c r="G41" s="559" t="s">
        <v>55</v>
      </c>
      <c r="H41" s="559">
        <v>1</v>
      </c>
      <c r="I41" s="559" t="s">
        <v>55</v>
      </c>
      <c r="J41" s="559">
        <v>0</v>
      </c>
      <c r="K41" s="559" t="s">
        <v>55</v>
      </c>
      <c r="L41" s="559">
        <v>5</v>
      </c>
      <c r="M41" s="559" t="s">
        <v>55</v>
      </c>
      <c r="N41" s="585">
        <f t="shared" si="0"/>
        <v>6</v>
      </c>
      <c r="O41" s="561"/>
      <c r="P41" s="562" t="s">
        <v>71</v>
      </c>
    </row>
    <row r="42" spans="1:16" x14ac:dyDescent="0.25">
      <c r="A42" s="667"/>
      <c r="B42" s="563" t="s">
        <v>167</v>
      </c>
      <c r="C42" s="563" t="s">
        <v>167</v>
      </c>
      <c r="D42" s="563" t="s">
        <v>133</v>
      </c>
      <c r="E42" s="563" t="s">
        <v>208</v>
      </c>
      <c r="F42" s="564">
        <v>0</v>
      </c>
      <c r="G42" s="564" t="s">
        <v>55</v>
      </c>
      <c r="H42" s="564">
        <v>0</v>
      </c>
      <c r="I42" s="564" t="s">
        <v>55</v>
      </c>
      <c r="J42" s="564">
        <v>1</v>
      </c>
      <c r="K42" s="564" t="s">
        <v>55</v>
      </c>
      <c r="L42" s="564">
        <v>3</v>
      </c>
      <c r="M42" s="564" t="s">
        <v>55</v>
      </c>
      <c r="N42" s="560">
        <f t="shared" si="0"/>
        <v>4</v>
      </c>
      <c r="O42" s="565" t="s">
        <v>135</v>
      </c>
      <c r="P42" s="566"/>
    </row>
    <row r="43" spans="1:16" x14ac:dyDescent="0.25">
      <c r="A43" s="667"/>
      <c r="B43" s="73" t="s">
        <v>172</v>
      </c>
      <c r="C43" s="73" t="s">
        <v>172</v>
      </c>
      <c r="D43" s="73" t="s">
        <v>99</v>
      </c>
      <c r="E43" s="73" t="s">
        <v>136</v>
      </c>
      <c r="F43" s="265">
        <v>0</v>
      </c>
      <c r="G43" s="265" t="s">
        <v>55</v>
      </c>
      <c r="H43" s="265">
        <v>0</v>
      </c>
      <c r="I43" s="265" t="s">
        <v>55</v>
      </c>
      <c r="J43" s="265">
        <v>1</v>
      </c>
      <c r="K43" s="265" t="s">
        <v>55</v>
      </c>
      <c r="L43" s="265">
        <v>4</v>
      </c>
      <c r="M43" s="265" t="s">
        <v>55</v>
      </c>
      <c r="N43" s="266">
        <f t="shared" si="0"/>
        <v>5</v>
      </c>
      <c r="O43" s="475"/>
      <c r="P43" s="476"/>
    </row>
    <row r="44" spans="1:16" x14ac:dyDescent="0.25">
      <c r="A44" s="667"/>
      <c r="B44" s="567" t="s">
        <v>170</v>
      </c>
      <c r="C44" s="567" t="s">
        <v>173</v>
      </c>
      <c r="D44" s="567" t="s">
        <v>99</v>
      </c>
      <c r="E44" s="567" t="s">
        <v>140</v>
      </c>
      <c r="F44" s="568">
        <v>0</v>
      </c>
      <c r="G44" s="568" t="s">
        <v>55</v>
      </c>
      <c r="H44" s="568">
        <v>0</v>
      </c>
      <c r="I44" s="568" t="s">
        <v>55</v>
      </c>
      <c r="J44" s="568">
        <v>1</v>
      </c>
      <c r="K44" s="568" t="s">
        <v>55</v>
      </c>
      <c r="L44" s="568">
        <v>4</v>
      </c>
      <c r="M44" s="568" t="s">
        <v>55</v>
      </c>
      <c r="N44" s="266">
        <f t="shared" si="0"/>
        <v>5</v>
      </c>
      <c r="O44" s="569"/>
      <c r="P44" s="570"/>
    </row>
    <row r="45" spans="1:16" x14ac:dyDescent="0.25">
      <c r="A45" s="667"/>
      <c r="B45" s="567" t="s">
        <v>37</v>
      </c>
      <c r="C45" s="567" t="s">
        <v>76</v>
      </c>
      <c r="D45" s="567" t="s">
        <v>106</v>
      </c>
      <c r="E45" s="567" t="s">
        <v>336</v>
      </c>
      <c r="F45" s="568">
        <v>0</v>
      </c>
      <c r="G45" s="568" t="s">
        <v>55</v>
      </c>
      <c r="H45" s="568">
        <v>0</v>
      </c>
      <c r="I45" s="568" t="s">
        <v>55</v>
      </c>
      <c r="J45" s="568">
        <v>1</v>
      </c>
      <c r="K45" s="568" t="s">
        <v>55</v>
      </c>
      <c r="L45" s="568">
        <v>5</v>
      </c>
      <c r="M45" s="568" t="s">
        <v>55</v>
      </c>
      <c r="N45" s="266">
        <f t="shared" si="0"/>
        <v>6</v>
      </c>
      <c r="O45" s="569" t="s">
        <v>359</v>
      </c>
      <c r="P45" s="570"/>
    </row>
    <row r="46" spans="1:16" ht="15.75" thickBot="1" x14ac:dyDescent="0.3">
      <c r="A46" s="668"/>
      <c r="B46" s="571" t="s">
        <v>37</v>
      </c>
      <c r="C46" s="571" t="s">
        <v>76</v>
      </c>
      <c r="D46" s="571" t="s">
        <v>367</v>
      </c>
      <c r="E46" s="571" t="s">
        <v>376</v>
      </c>
      <c r="F46" s="586">
        <v>0</v>
      </c>
      <c r="G46" s="586" t="s">
        <v>55</v>
      </c>
      <c r="H46" s="586">
        <v>0</v>
      </c>
      <c r="I46" s="586" t="s">
        <v>55</v>
      </c>
      <c r="J46" s="586">
        <v>0</v>
      </c>
      <c r="K46" s="586" t="s">
        <v>55</v>
      </c>
      <c r="L46" s="586">
        <v>2</v>
      </c>
      <c r="M46" s="586" t="s">
        <v>55</v>
      </c>
      <c r="N46" s="266">
        <f t="shared" si="0"/>
        <v>2</v>
      </c>
      <c r="O46" s="573"/>
      <c r="P46" s="574" t="s">
        <v>70</v>
      </c>
    </row>
    <row r="47" spans="1:16" ht="15.75" thickBot="1" x14ac:dyDescent="0.3">
      <c r="A47" s="26"/>
      <c r="B47" s="27"/>
      <c r="C47" s="27"/>
      <c r="D47" s="27"/>
      <c r="E47" s="27"/>
      <c r="F47" s="23">
        <f>SUM(F37:F46)</f>
        <v>0</v>
      </c>
      <c r="G47" s="24" t="s">
        <v>55</v>
      </c>
      <c r="H47" s="24">
        <f>SUM(H37:H46)</f>
        <v>2</v>
      </c>
      <c r="I47" s="24" t="s">
        <v>55</v>
      </c>
      <c r="J47" s="24">
        <f>SUM(J37:J46)</f>
        <v>7</v>
      </c>
      <c r="K47" s="24" t="s">
        <v>55</v>
      </c>
      <c r="L47" s="24">
        <f>SUM(L37:L46)</f>
        <v>39</v>
      </c>
      <c r="M47" s="24" t="s">
        <v>55</v>
      </c>
      <c r="N47" s="25">
        <f>SUM(N37:N46)</f>
        <v>48</v>
      </c>
      <c r="O47" s="28"/>
      <c r="P47" s="28"/>
    </row>
    <row r="48" spans="1:16" ht="15.75" thickBot="1" x14ac:dyDescent="0.3">
      <c r="A48" s="13"/>
      <c r="B48" s="14"/>
      <c r="C48" s="14"/>
      <c r="D48" s="14"/>
      <c r="E48" s="14"/>
      <c r="F48" s="95"/>
      <c r="G48" s="95"/>
      <c r="H48" s="95"/>
      <c r="I48" s="95"/>
      <c r="J48" s="95"/>
      <c r="K48" s="95"/>
      <c r="L48" s="95"/>
      <c r="M48" s="95"/>
      <c r="N48" s="32"/>
      <c r="O48" s="15"/>
      <c r="P48" s="15"/>
    </row>
    <row r="49" spans="1:16" ht="15.75" thickBot="1" x14ac:dyDescent="0.3">
      <c r="A49" s="685" t="s">
        <v>302</v>
      </c>
      <c r="B49" s="686"/>
      <c r="C49" s="686"/>
      <c r="D49" s="686"/>
      <c r="E49" s="686"/>
      <c r="F49" s="686"/>
      <c r="G49" s="686"/>
      <c r="H49" s="686"/>
      <c r="I49" s="686"/>
      <c r="J49" s="686"/>
      <c r="K49" s="686"/>
      <c r="L49" s="686"/>
      <c r="M49" s="686"/>
      <c r="N49" s="686"/>
      <c r="O49" s="686"/>
      <c r="P49" s="687"/>
    </row>
    <row r="50" spans="1:16" ht="28.15" customHeight="1" thickBot="1" x14ac:dyDescent="0.3">
      <c r="A50" s="2" t="s">
        <v>0</v>
      </c>
      <c r="B50" s="513" t="s">
        <v>1</v>
      </c>
      <c r="C50" s="513" t="s">
        <v>2</v>
      </c>
      <c r="D50" s="513" t="s">
        <v>3</v>
      </c>
      <c r="E50" s="513" t="s">
        <v>4</v>
      </c>
      <c r="F50" s="672" t="s">
        <v>5</v>
      </c>
      <c r="G50" s="672"/>
      <c r="H50" s="672"/>
      <c r="I50" s="672"/>
      <c r="J50" s="672"/>
      <c r="K50" s="672"/>
      <c r="L50" s="672"/>
      <c r="M50" s="672"/>
      <c r="N50" s="672"/>
      <c r="O50" s="513" t="s">
        <v>62</v>
      </c>
      <c r="P50" s="3" t="s">
        <v>63</v>
      </c>
    </row>
    <row r="51" spans="1:16" x14ac:dyDescent="0.25">
      <c r="A51" s="666" t="s">
        <v>60</v>
      </c>
      <c r="B51" s="74" t="s">
        <v>47</v>
      </c>
      <c r="C51" s="74" t="s">
        <v>174</v>
      </c>
      <c r="D51" s="74" t="s">
        <v>131</v>
      </c>
      <c r="E51" s="74" t="s">
        <v>223</v>
      </c>
      <c r="F51" s="75">
        <v>0</v>
      </c>
      <c r="G51" s="75" t="s">
        <v>55</v>
      </c>
      <c r="H51" s="75">
        <v>0</v>
      </c>
      <c r="I51" s="75" t="s">
        <v>55</v>
      </c>
      <c r="J51" s="75">
        <v>1</v>
      </c>
      <c r="K51" s="75" t="s">
        <v>55</v>
      </c>
      <c r="L51" s="75">
        <v>5</v>
      </c>
      <c r="M51" s="75" t="s">
        <v>55</v>
      </c>
      <c r="N51" s="76">
        <f>F51+H51+J51+L51</f>
        <v>6</v>
      </c>
      <c r="O51" s="421"/>
      <c r="P51" s="422"/>
    </row>
    <row r="52" spans="1:16" x14ac:dyDescent="0.25">
      <c r="A52" s="667"/>
      <c r="B52" s="77" t="s">
        <v>10</v>
      </c>
      <c r="C52" s="77" t="s">
        <v>10</v>
      </c>
      <c r="D52" s="77" t="s">
        <v>51</v>
      </c>
      <c r="E52" s="77" t="s">
        <v>166</v>
      </c>
      <c r="F52" s="78">
        <v>0</v>
      </c>
      <c r="G52" s="78" t="s">
        <v>55</v>
      </c>
      <c r="H52" s="78">
        <v>1</v>
      </c>
      <c r="I52" s="78" t="s">
        <v>55</v>
      </c>
      <c r="J52" s="78">
        <v>0</v>
      </c>
      <c r="K52" s="78" t="s">
        <v>55</v>
      </c>
      <c r="L52" s="78">
        <v>4</v>
      </c>
      <c r="M52" s="78" t="s">
        <v>55</v>
      </c>
      <c r="N52" s="79">
        <f>F52+H52+J52+L52</f>
        <v>5</v>
      </c>
      <c r="O52" s="423" t="s">
        <v>135</v>
      </c>
      <c r="P52" s="424" t="s">
        <v>71</v>
      </c>
    </row>
    <row r="53" spans="1:16" ht="22.5" x14ac:dyDescent="0.25">
      <c r="A53" s="667"/>
      <c r="B53" s="80" t="s">
        <v>26</v>
      </c>
      <c r="C53" s="80" t="s">
        <v>360</v>
      </c>
      <c r="D53" s="77" t="s">
        <v>106</v>
      </c>
      <c r="E53" s="77" t="s">
        <v>241</v>
      </c>
      <c r="F53" s="78">
        <v>0</v>
      </c>
      <c r="G53" s="78" t="s">
        <v>55</v>
      </c>
      <c r="H53" s="78">
        <v>0</v>
      </c>
      <c r="I53" s="78" t="s">
        <v>55</v>
      </c>
      <c r="J53" s="78">
        <v>1</v>
      </c>
      <c r="K53" s="78" t="s">
        <v>55</v>
      </c>
      <c r="L53" s="78">
        <v>4</v>
      </c>
      <c r="M53" s="78" t="s">
        <v>55</v>
      </c>
      <c r="N53" s="79">
        <f>F53+H53+J53+L53</f>
        <v>5</v>
      </c>
      <c r="O53" s="423" t="s">
        <v>359</v>
      </c>
      <c r="P53" s="424"/>
    </row>
    <row r="54" spans="1:16" ht="22.5" x14ac:dyDescent="0.25">
      <c r="A54" s="667"/>
      <c r="B54" s="80" t="s">
        <v>26</v>
      </c>
      <c r="C54" s="80" t="s">
        <v>360</v>
      </c>
      <c r="D54" s="80" t="s">
        <v>367</v>
      </c>
      <c r="E54" s="80" t="s">
        <v>377</v>
      </c>
      <c r="F54" s="523">
        <v>0</v>
      </c>
      <c r="G54" s="80" t="s">
        <v>55</v>
      </c>
      <c r="H54" s="523">
        <v>0</v>
      </c>
      <c r="I54" s="80" t="s">
        <v>55</v>
      </c>
      <c r="J54" s="523">
        <v>1</v>
      </c>
      <c r="K54" s="80" t="s">
        <v>55</v>
      </c>
      <c r="L54" s="523">
        <v>1</v>
      </c>
      <c r="M54" s="80" t="s">
        <v>55</v>
      </c>
      <c r="N54" s="524">
        <f>F54+H54+J54+L54</f>
        <v>2</v>
      </c>
      <c r="O54" s="80"/>
      <c r="P54" s="525" t="s">
        <v>70</v>
      </c>
    </row>
    <row r="55" spans="1:16" ht="15.75" thickBot="1" x14ac:dyDescent="0.3">
      <c r="A55" s="668"/>
      <c r="B55" s="81" t="s">
        <v>175</v>
      </c>
      <c r="C55" s="81" t="s">
        <v>175</v>
      </c>
      <c r="D55" s="81" t="s">
        <v>99</v>
      </c>
      <c r="E55" s="81" t="s">
        <v>142</v>
      </c>
      <c r="F55" s="82">
        <v>0</v>
      </c>
      <c r="G55" s="82" t="s">
        <v>55</v>
      </c>
      <c r="H55" s="82">
        <v>0</v>
      </c>
      <c r="I55" s="82" t="s">
        <v>55</v>
      </c>
      <c r="J55" s="82">
        <v>1</v>
      </c>
      <c r="K55" s="82" t="s">
        <v>55</v>
      </c>
      <c r="L55" s="82">
        <v>4</v>
      </c>
      <c r="M55" s="82" t="s">
        <v>55</v>
      </c>
      <c r="N55" s="83">
        <f>F55+H55+J55+L55</f>
        <v>5</v>
      </c>
      <c r="O55" s="425" t="s">
        <v>143</v>
      </c>
      <c r="P55" s="426"/>
    </row>
    <row r="56" spans="1:16" x14ac:dyDescent="0.25">
      <c r="A56" s="666" t="s">
        <v>61</v>
      </c>
      <c r="B56" s="50" t="s">
        <v>98</v>
      </c>
      <c r="C56" s="50" t="s">
        <v>98</v>
      </c>
      <c r="D56" s="50" t="s">
        <v>103</v>
      </c>
      <c r="E56" s="50" t="s">
        <v>132</v>
      </c>
      <c r="F56" s="51">
        <v>0</v>
      </c>
      <c r="G56" s="51" t="s">
        <v>55</v>
      </c>
      <c r="H56" s="51">
        <v>1</v>
      </c>
      <c r="I56" s="51" t="s">
        <v>55</v>
      </c>
      <c r="J56" s="51">
        <v>0</v>
      </c>
      <c r="K56" s="51" t="s">
        <v>55</v>
      </c>
      <c r="L56" s="51">
        <v>5</v>
      </c>
      <c r="M56" s="51" t="s">
        <v>55</v>
      </c>
      <c r="N56" s="52">
        <f>L56+J56+H56+F56</f>
        <v>6</v>
      </c>
      <c r="O56" s="413" t="s">
        <v>72</v>
      </c>
      <c r="P56" s="414" t="s">
        <v>71</v>
      </c>
    </row>
    <row r="57" spans="1:16" x14ac:dyDescent="0.25">
      <c r="A57" s="667"/>
      <c r="B57" s="47" t="s">
        <v>17</v>
      </c>
      <c r="C57" s="47" t="s">
        <v>17</v>
      </c>
      <c r="D57" s="47" t="s">
        <v>28</v>
      </c>
      <c r="E57" s="47" t="s">
        <v>210</v>
      </c>
      <c r="F57" s="48">
        <v>0</v>
      </c>
      <c r="G57" s="48" t="s">
        <v>55</v>
      </c>
      <c r="H57" s="48">
        <v>0</v>
      </c>
      <c r="I57" s="48" t="s">
        <v>55</v>
      </c>
      <c r="J57" s="48">
        <v>1</v>
      </c>
      <c r="K57" s="48" t="s">
        <v>55</v>
      </c>
      <c r="L57" s="48">
        <v>4</v>
      </c>
      <c r="M57" s="48" t="s">
        <v>55</v>
      </c>
      <c r="N57" s="49">
        <f>L57+J57+H57+F57</f>
        <v>5</v>
      </c>
      <c r="O57" s="427" t="s">
        <v>141</v>
      </c>
      <c r="P57" s="428"/>
    </row>
    <row r="58" spans="1:16" x14ac:dyDescent="0.25">
      <c r="A58" s="667"/>
      <c r="B58" s="47" t="s">
        <v>17</v>
      </c>
      <c r="C58" s="47" t="s">
        <v>17</v>
      </c>
      <c r="D58" s="47" t="s">
        <v>85</v>
      </c>
      <c r="E58" s="47"/>
      <c r="F58" s="48"/>
      <c r="G58" s="48"/>
      <c r="H58" s="48"/>
      <c r="I58" s="48"/>
      <c r="J58" s="48"/>
      <c r="K58" s="48"/>
      <c r="L58" s="48"/>
      <c r="M58" s="48"/>
      <c r="N58" s="49"/>
      <c r="O58" s="427"/>
      <c r="P58" s="428"/>
    </row>
    <row r="59" spans="1:16" x14ac:dyDescent="0.25">
      <c r="A59" s="667"/>
      <c r="B59" s="47" t="s">
        <v>33</v>
      </c>
      <c r="C59" s="47" t="s">
        <v>373</v>
      </c>
      <c r="D59" s="47" t="s">
        <v>99</v>
      </c>
      <c r="E59" s="47" t="s">
        <v>371</v>
      </c>
      <c r="F59" s="48">
        <v>0</v>
      </c>
      <c r="G59" s="48" t="s">
        <v>55</v>
      </c>
      <c r="H59" s="48">
        <v>0</v>
      </c>
      <c r="I59" s="48" t="s">
        <v>55</v>
      </c>
      <c r="J59" s="48">
        <v>1</v>
      </c>
      <c r="K59" s="48" t="s">
        <v>55</v>
      </c>
      <c r="L59" s="48">
        <v>5</v>
      </c>
      <c r="M59" s="48" t="s">
        <v>55</v>
      </c>
      <c r="N59" s="49">
        <f>F59+H59+J59+L59</f>
        <v>6</v>
      </c>
      <c r="O59" s="415"/>
      <c r="P59" s="416"/>
    </row>
    <row r="60" spans="1:16" x14ac:dyDescent="0.25">
      <c r="A60" s="667"/>
      <c r="B60" s="502"/>
      <c r="C60" s="502"/>
      <c r="D60" s="502" t="s">
        <v>137</v>
      </c>
      <c r="E60" s="502"/>
      <c r="F60" s="503"/>
      <c r="G60" s="503"/>
      <c r="H60" s="503"/>
      <c r="I60" s="503"/>
      <c r="J60" s="503"/>
      <c r="K60" s="503"/>
      <c r="L60" s="503"/>
      <c r="M60" s="503"/>
      <c r="N60" s="49"/>
      <c r="O60" s="434" t="s">
        <v>372</v>
      </c>
      <c r="P60" s="435"/>
    </row>
    <row r="61" spans="1:16" ht="15.75" thickBot="1" x14ac:dyDescent="0.3">
      <c r="A61" s="668"/>
      <c r="B61" s="526" t="s">
        <v>176</v>
      </c>
      <c r="C61" s="526" t="s">
        <v>176</v>
      </c>
      <c r="D61" s="526" t="s">
        <v>99</v>
      </c>
      <c r="E61" s="526" t="s">
        <v>144</v>
      </c>
      <c r="F61" s="527">
        <v>0</v>
      </c>
      <c r="G61" s="527" t="s">
        <v>55</v>
      </c>
      <c r="H61" s="527">
        <v>0</v>
      </c>
      <c r="I61" s="527" t="s">
        <v>55</v>
      </c>
      <c r="J61" s="527">
        <v>1</v>
      </c>
      <c r="K61" s="527" t="s">
        <v>55</v>
      </c>
      <c r="L61" s="527">
        <v>5</v>
      </c>
      <c r="M61" s="527" t="s">
        <v>55</v>
      </c>
      <c r="N61" s="528">
        <f t="shared" ref="N61" si="1">F61+H61+J61+L61</f>
        <v>6</v>
      </c>
      <c r="O61" s="529"/>
      <c r="P61" s="530"/>
    </row>
    <row r="62" spans="1:16" ht="15.75" thickBot="1" x14ac:dyDescent="0.3">
      <c r="A62" s="1"/>
      <c r="B62" s="1"/>
      <c r="C62" s="1"/>
      <c r="D62" s="1"/>
      <c r="E62" s="1"/>
      <c r="F62" s="182">
        <f>SUM(F51:F61)</f>
        <v>0</v>
      </c>
      <c r="G62" s="43" t="s">
        <v>55</v>
      </c>
      <c r="H62" s="43">
        <f>SUM(H51:H61)</f>
        <v>2</v>
      </c>
      <c r="I62" s="43" t="s">
        <v>55</v>
      </c>
      <c r="J62" s="43">
        <f>SUM(J51:J61)</f>
        <v>7</v>
      </c>
      <c r="K62" s="43" t="s">
        <v>55</v>
      </c>
      <c r="L62" s="43">
        <f>SUM(L51:L61)</f>
        <v>37</v>
      </c>
      <c r="M62" s="43" t="s">
        <v>55</v>
      </c>
      <c r="N62" s="44">
        <f>SUM(N51:N61)</f>
        <v>46</v>
      </c>
      <c r="O62" s="1"/>
      <c r="P62" s="1"/>
    </row>
    <row r="63" spans="1:16" ht="9.75" customHeight="1" thickBot="1" x14ac:dyDescent="0.3">
      <c r="A63" s="13"/>
      <c r="B63" s="14"/>
      <c r="C63" s="14"/>
      <c r="D63" s="14"/>
      <c r="E63" s="14"/>
      <c r="F63" s="95"/>
      <c r="G63" s="95"/>
      <c r="H63" s="95"/>
      <c r="I63" s="95"/>
      <c r="J63" s="95"/>
      <c r="K63" s="95"/>
      <c r="L63" s="95"/>
      <c r="M63" s="95"/>
      <c r="N63" s="32"/>
      <c r="O63" s="15"/>
      <c r="P63" s="15"/>
    </row>
    <row r="64" spans="1:16" ht="15.75" thickBot="1" x14ac:dyDescent="0.3">
      <c r="A64" s="13"/>
      <c r="B64" s="14"/>
      <c r="C64" s="14"/>
      <c r="D64" s="691" t="s">
        <v>294</v>
      </c>
      <c r="E64" s="692"/>
      <c r="F64" s="286">
        <f>F62+F47+F29+F18</f>
        <v>1</v>
      </c>
      <c r="G64" s="290" t="s">
        <v>55</v>
      </c>
      <c r="H64" s="288">
        <f>H62+H47+H29+H18</f>
        <v>11</v>
      </c>
      <c r="I64" s="287" t="s">
        <v>55</v>
      </c>
      <c r="J64" s="288">
        <f>J62+J47+J29+J18</f>
        <v>19</v>
      </c>
      <c r="K64" s="287" t="s">
        <v>55</v>
      </c>
      <c r="L64" s="288">
        <f>L62+L47+L29+L18</f>
        <v>104</v>
      </c>
      <c r="M64" s="287" t="s">
        <v>55</v>
      </c>
      <c r="N64" s="289">
        <f>N62+N47+N29+N18</f>
        <v>135</v>
      </c>
      <c r="O64" s="15"/>
      <c r="P64" s="15"/>
    </row>
    <row r="65" spans="1:16" ht="15.75" thickBot="1" x14ac:dyDescent="0.3">
      <c r="A65" s="13"/>
      <c r="B65" s="14"/>
      <c r="C65" s="14"/>
      <c r="D65" s="657" t="s">
        <v>183</v>
      </c>
      <c r="E65" s="658"/>
      <c r="F65" s="283">
        <f>1+COUNTIF(F51:F61,0)+COUNTIF(F37:F46,0)+COUNTIF(F22:F28,0)+COUNTIF(F8:F17,0)</f>
        <v>34</v>
      </c>
      <c r="G65" s="659" t="s">
        <v>185</v>
      </c>
      <c r="H65" s="659"/>
      <c r="I65" s="659"/>
      <c r="J65" s="659"/>
      <c r="K65" s="659"/>
      <c r="L65" s="659"/>
      <c r="M65" s="659"/>
      <c r="N65" s="658"/>
      <c r="O65" s="15"/>
      <c r="P65" s="15"/>
    </row>
    <row r="66" spans="1:16" ht="15.75" thickBot="1" x14ac:dyDescent="0.3">
      <c r="A66" s="13"/>
      <c r="B66" s="14"/>
      <c r="C66" s="14"/>
      <c r="D66" s="660" t="s">
        <v>184</v>
      </c>
      <c r="E66" s="661"/>
      <c r="F66" s="284">
        <f>COUNTBLANK(F51:F61)+COUNTBLANK(F37:F46)+COUNTBLANK(F22:F28)+COUNTBLANK(F7:F17)</f>
        <v>5</v>
      </c>
      <c r="G66" s="662" t="s">
        <v>187</v>
      </c>
      <c r="H66" s="662"/>
      <c r="I66" s="662"/>
      <c r="J66" s="662"/>
      <c r="K66" s="662"/>
      <c r="L66" s="662"/>
      <c r="M66" s="662"/>
      <c r="N66" s="661"/>
      <c r="O66" s="15"/>
      <c r="P66" s="15"/>
    </row>
    <row r="67" spans="1:16" ht="15.75" thickBot="1" x14ac:dyDescent="0.3">
      <c r="A67" s="13"/>
      <c r="B67" s="14"/>
      <c r="C67" s="14"/>
      <c r="D67" s="14"/>
      <c r="E67" s="14"/>
      <c r="F67" s="95"/>
      <c r="G67" s="95"/>
      <c r="H67" s="95"/>
      <c r="I67" s="95"/>
      <c r="J67" s="95"/>
      <c r="K67" s="95"/>
      <c r="L67" s="95"/>
      <c r="M67" s="95"/>
      <c r="N67" s="32"/>
      <c r="O67" s="15"/>
      <c r="P67" s="15"/>
    </row>
    <row r="68" spans="1:16" ht="15.75" thickBot="1" x14ac:dyDescent="0.3">
      <c r="A68" s="688" t="s">
        <v>303</v>
      </c>
      <c r="B68" s="689"/>
      <c r="C68" s="689"/>
      <c r="D68" s="689"/>
      <c r="E68" s="689"/>
      <c r="F68" s="689"/>
      <c r="G68" s="689"/>
      <c r="H68" s="689"/>
      <c r="I68" s="689"/>
      <c r="J68" s="689"/>
      <c r="K68" s="689"/>
      <c r="L68" s="689"/>
      <c r="M68" s="689"/>
      <c r="N68" s="689"/>
      <c r="O68" s="689"/>
      <c r="P68" s="690"/>
    </row>
    <row r="69" spans="1:16" ht="26.25" thickBot="1" x14ac:dyDescent="0.3">
      <c r="A69" s="7" t="s">
        <v>0</v>
      </c>
      <c r="B69" s="273" t="s">
        <v>1</v>
      </c>
      <c r="C69" s="273" t="s">
        <v>2</v>
      </c>
      <c r="D69" s="273" t="s">
        <v>3</v>
      </c>
      <c r="E69" s="273" t="s">
        <v>4</v>
      </c>
      <c r="F69" s="676" t="s">
        <v>5</v>
      </c>
      <c r="G69" s="676"/>
      <c r="H69" s="676"/>
      <c r="I69" s="676"/>
      <c r="J69" s="676"/>
      <c r="K69" s="676"/>
      <c r="L69" s="676"/>
      <c r="M69" s="676"/>
      <c r="N69" s="676"/>
      <c r="O69" s="273" t="s">
        <v>62</v>
      </c>
      <c r="P69" s="9" t="s">
        <v>63</v>
      </c>
    </row>
    <row r="70" spans="1:16" ht="22.5" x14ac:dyDescent="0.25">
      <c r="A70" s="270"/>
      <c r="B70" s="356" t="s">
        <v>26</v>
      </c>
      <c r="C70" s="356" t="s">
        <v>360</v>
      </c>
      <c r="D70" s="357" t="s">
        <v>106</v>
      </c>
      <c r="E70" s="357" t="s">
        <v>241</v>
      </c>
      <c r="F70" s="358">
        <v>0</v>
      </c>
      <c r="G70" s="358" t="s">
        <v>55</v>
      </c>
      <c r="H70" s="358">
        <v>0</v>
      </c>
      <c r="I70" s="358" t="s">
        <v>55</v>
      </c>
      <c r="J70" s="358">
        <v>1</v>
      </c>
      <c r="K70" s="358" t="s">
        <v>55</v>
      </c>
      <c r="L70" s="358">
        <v>4</v>
      </c>
      <c r="M70" s="358" t="s">
        <v>55</v>
      </c>
      <c r="N70" s="359">
        <f>F70+H70+J70+L70</f>
        <v>5</v>
      </c>
      <c r="O70" s="431"/>
      <c r="P70" s="437"/>
    </row>
    <row r="71" spans="1:16" x14ac:dyDescent="0.25">
      <c r="A71" s="667"/>
      <c r="B71" s="360" t="s">
        <v>17</v>
      </c>
      <c r="C71" s="360" t="s">
        <v>17</v>
      </c>
      <c r="D71" s="360" t="s">
        <v>28</v>
      </c>
      <c r="E71" s="360" t="s">
        <v>210</v>
      </c>
      <c r="F71" s="361">
        <v>0</v>
      </c>
      <c r="G71" s="361" t="s">
        <v>55</v>
      </c>
      <c r="H71" s="361">
        <v>0</v>
      </c>
      <c r="I71" s="361" t="s">
        <v>55</v>
      </c>
      <c r="J71" s="361">
        <v>1</v>
      </c>
      <c r="K71" s="361" t="s">
        <v>55</v>
      </c>
      <c r="L71" s="361">
        <v>4</v>
      </c>
      <c r="M71" s="361" t="s">
        <v>55</v>
      </c>
      <c r="N71" s="362">
        <f>L71+J71+H71+F71</f>
        <v>5</v>
      </c>
      <c r="O71" s="432" t="s">
        <v>141</v>
      </c>
      <c r="P71" s="438" t="s">
        <v>71</v>
      </c>
    </row>
    <row r="72" spans="1:16" x14ac:dyDescent="0.25">
      <c r="A72" s="667"/>
      <c r="B72" s="360" t="s">
        <v>17</v>
      </c>
      <c r="C72" s="360" t="s">
        <v>17</v>
      </c>
      <c r="D72" s="360" t="s">
        <v>85</v>
      </c>
      <c r="E72" s="360"/>
      <c r="F72" s="361"/>
      <c r="G72" s="361"/>
      <c r="H72" s="361"/>
      <c r="I72" s="361"/>
      <c r="J72" s="361"/>
      <c r="K72" s="361"/>
      <c r="L72" s="361"/>
      <c r="M72" s="361"/>
      <c r="N72" s="362"/>
      <c r="O72" s="433"/>
      <c r="P72" s="438"/>
    </row>
    <row r="73" spans="1:16" x14ac:dyDescent="0.25">
      <c r="A73" s="667"/>
      <c r="B73" s="360" t="s">
        <v>33</v>
      </c>
      <c r="C73" s="360" t="s">
        <v>373</v>
      </c>
      <c r="D73" s="360" t="s">
        <v>99</v>
      </c>
      <c r="E73" s="360" t="s">
        <v>371</v>
      </c>
      <c r="F73" s="361">
        <v>0</v>
      </c>
      <c r="G73" s="361" t="s">
        <v>55</v>
      </c>
      <c r="H73" s="361">
        <v>0</v>
      </c>
      <c r="I73" s="361" t="s">
        <v>55</v>
      </c>
      <c r="J73" s="361">
        <v>1</v>
      </c>
      <c r="K73" s="361" t="s">
        <v>55</v>
      </c>
      <c r="L73" s="361">
        <v>5</v>
      </c>
      <c r="M73" s="361" t="s">
        <v>55</v>
      </c>
      <c r="N73" s="362">
        <f>F73+H73+J73+L73</f>
        <v>6</v>
      </c>
      <c r="O73" s="431"/>
      <c r="P73" s="436"/>
    </row>
    <row r="74" spans="1:16" ht="15.75" thickBot="1" x14ac:dyDescent="0.3">
      <c r="A74" s="668"/>
      <c r="B74" s="439"/>
      <c r="C74" s="439"/>
      <c r="D74" s="439" t="s">
        <v>137</v>
      </c>
      <c r="E74" s="439"/>
      <c r="F74" s="440"/>
      <c r="G74" s="440"/>
      <c r="H74" s="440"/>
      <c r="I74" s="440"/>
      <c r="J74" s="440"/>
      <c r="K74" s="440"/>
      <c r="L74" s="440"/>
      <c r="M74" s="440"/>
      <c r="N74" s="441"/>
      <c r="O74" s="442" t="s">
        <v>372</v>
      </c>
      <c r="P74" s="443"/>
    </row>
    <row r="75" spans="1:16" ht="15.75" thickBot="1" x14ac:dyDescent="0.3">
      <c r="A75" s="1"/>
      <c r="B75" s="1"/>
      <c r="C75" s="1"/>
      <c r="D75" s="1"/>
      <c r="E75" s="1"/>
      <c r="F75" s="182">
        <f>SUM(F70:F74)</f>
        <v>0</v>
      </c>
      <c r="G75" s="43" t="s">
        <v>55</v>
      </c>
      <c r="H75" s="43">
        <f>SUM(H70:H74)</f>
        <v>0</v>
      </c>
      <c r="I75" s="43" t="s">
        <v>55</v>
      </c>
      <c r="J75" s="43">
        <f>SUM(J70:J74)</f>
        <v>3</v>
      </c>
      <c r="K75" s="43" t="s">
        <v>55</v>
      </c>
      <c r="L75" s="43">
        <f>SUM(L70:L74)</f>
        <v>13</v>
      </c>
      <c r="M75" s="43" t="s">
        <v>55</v>
      </c>
      <c r="N75" s="44">
        <f>SUM(N70:N74)</f>
        <v>16</v>
      </c>
      <c r="O75" s="1"/>
      <c r="P75" s="1"/>
    </row>
    <row r="76" spans="1:16" ht="15.75" thickBot="1" x14ac:dyDescent="0.3">
      <c r="A76" s="1"/>
      <c r="B76" s="1"/>
      <c r="C76" s="1"/>
      <c r="D76" s="1"/>
      <c r="E76" s="1"/>
      <c r="F76" s="183"/>
      <c r="G76" s="54"/>
      <c r="H76" s="55"/>
      <c r="I76" s="54"/>
      <c r="J76" s="55"/>
      <c r="K76" s="54"/>
      <c r="L76" s="55"/>
      <c r="M76" s="54"/>
      <c r="N76" s="56"/>
      <c r="O76" s="1"/>
      <c r="P76" s="1"/>
    </row>
    <row r="77" spans="1:16" ht="15.75" thickBot="1" x14ac:dyDescent="0.3">
      <c r="A77" s="1"/>
      <c r="B77" s="1"/>
      <c r="C77" s="1"/>
      <c r="D77" s="691" t="s">
        <v>304</v>
      </c>
      <c r="E77" s="692"/>
      <c r="F77" s="291">
        <f>F75</f>
        <v>0</v>
      </c>
      <c r="G77" s="290" t="s">
        <v>55</v>
      </c>
      <c r="H77" s="287">
        <f>H75</f>
        <v>0</v>
      </c>
      <c r="I77" s="287" t="s">
        <v>55</v>
      </c>
      <c r="J77" s="287">
        <f>J75</f>
        <v>3</v>
      </c>
      <c r="K77" s="287" t="s">
        <v>55</v>
      </c>
      <c r="L77" s="287">
        <f>L75</f>
        <v>13</v>
      </c>
      <c r="M77" s="287" t="s">
        <v>55</v>
      </c>
      <c r="N77" s="292">
        <f>N75</f>
        <v>16</v>
      </c>
      <c r="O77" s="694" t="s">
        <v>296</v>
      </c>
      <c r="P77" s="1"/>
    </row>
    <row r="78" spans="1:16" ht="15.75" thickBot="1" x14ac:dyDescent="0.3">
      <c r="A78" s="1"/>
      <c r="B78" s="1"/>
      <c r="C78" s="1"/>
      <c r="D78" s="657" t="s">
        <v>183</v>
      </c>
      <c r="E78" s="658"/>
      <c r="F78" s="283">
        <f>1+COUNTIF(F70:F74,0)</f>
        <v>4</v>
      </c>
      <c r="G78" s="659" t="s">
        <v>185</v>
      </c>
      <c r="H78" s="659"/>
      <c r="I78" s="659"/>
      <c r="J78" s="659"/>
      <c r="K78" s="659"/>
      <c r="L78" s="659"/>
      <c r="M78" s="659"/>
      <c r="N78" s="658"/>
      <c r="O78" s="694"/>
      <c r="P78" s="1"/>
    </row>
    <row r="79" spans="1:16" ht="15" customHeight="1" thickBot="1" x14ac:dyDescent="0.3">
      <c r="A79" s="1"/>
      <c r="B79" s="1"/>
      <c r="C79" s="1"/>
      <c r="D79" s="660" t="s">
        <v>184</v>
      </c>
      <c r="E79" s="661"/>
      <c r="F79" s="284">
        <f>COUNTBLANK(F70:F74)</f>
        <v>2</v>
      </c>
      <c r="G79" s="662" t="s">
        <v>187</v>
      </c>
      <c r="H79" s="662"/>
      <c r="I79" s="662"/>
      <c r="J79" s="662"/>
      <c r="K79" s="662"/>
      <c r="L79" s="662"/>
      <c r="M79" s="662"/>
      <c r="N79" s="661"/>
      <c r="O79" s="694"/>
      <c r="P79" s="1"/>
    </row>
    <row r="80" spans="1:16" hidden="1" x14ac:dyDescent="0.25">
      <c r="A80" s="107" t="s">
        <v>237</v>
      </c>
      <c r="B80" s="223"/>
      <c r="C80" s="223"/>
      <c r="D80" s="223"/>
      <c r="E80" s="223"/>
      <c r="F80" s="238"/>
      <c r="G80" s="238"/>
      <c r="H80" s="239"/>
      <c r="I80" s="238"/>
      <c r="J80" s="239"/>
      <c r="K80" s="238"/>
      <c r="L80" s="239"/>
      <c r="M80" s="238"/>
      <c r="N80" s="240"/>
      <c r="O80" s="1"/>
      <c r="P80" s="1"/>
    </row>
    <row r="81" spans="1:17" ht="7.5" customHeight="1" x14ac:dyDescent="0.25">
      <c r="A81" s="107"/>
      <c r="B81" s="223"/>
      <c r="C81" s="223"/>
      <c r="D81" s="223"/>
      <c r="E81" s="223"/>
      <c r="F81" s="238"/>
      <c r="G81" s="238"/>
      <c r="H81" s="239"/>
      <c r="I81" s="238"/>
      <c r="J81" s="239"/>
      <c r="K81" s="238"/>
      <c r="L81" s="239"/>
      <c r="M81" s="238"/>
      <c r="N81" s="240"/>
      <c r="O81" s="1"/>
      <c r="P81" s="1"/>
    </row>
    <row r="82" spans="1:17" x14ac:dyDescent="0.25">
      <c r="A82" s="107" t="s">
        <v>391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</row>
    <row r="83" spans="1:17" x14ac:dyDescent="0.25">
      <c r="A83" s="107" t="s">
        <v>390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</row>
    <row r="84" spans="1:17" ht="7.5" customHeight="1" thickBot="1" x14ac:dyDescent="0.3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</row>
    <row r="85" spans="1:17" ht="15.75" thickBot="1" x14ac:dyDescent="0.3">
      <c r="A85" s="685" t="s">
        <v>305</v>
      </c>
      <c r="B85" s="686"/>
      <c r="C85" s="686"/>
      <c r="D85" s="686"/>
      <c r="E85" s="686"/>
      <c r="F85" s="686"/>
      <c r="G85" s="686"/>
      <c r="H85" s="686"/>
      <c r="I85" s="686"/>
      <c r="J85" s="686"/>
      <c r="K85" s="686"/>
      <c r="L85" s="686"/>
      <c r="M85" s="686"/>
      <c r="N85" s="686"/>
      <c r="O85" s="686"/>
      <c r="P85" s="687"/>
    </row>
    <row r="86" spans="1:17" ht="26.25" thickBot="1" x14ac:dyDescent="0.3">
      <c r="A86" s="207" t="s">
        <v>0</v>
      </c>
      <c r="B86" s="275" t="s">
        <v>1</v>
      </c>
      <c r="C86" s="275" t="s">
        <v>2</v>
      </c>
      <c r="D86" s="275" t="s">
        <v>3</v>
      </c>
      <c r="E86" s="275" t="s">
        <v>4</v>
      </c>
      <c r="F86" s="698" t="s">
        <v>5</v>
      </c>
      <c r="G86" s="698"/>
      <c r="H86" s="698"/>
      <c r="I86" s="698"/>
      <c r="J86" s="698"/>
      <c r="K86" s="698"/>
      <c r="L86" s="698"/>
      <c r="M86" s="698"/>
      <c r="N86" s="698"/>
      <c r="O86" s="273" t="s">
        <v>62</v>
      </c>
      <c r="P86" s="9" t="s">
        <v>63</v>
      </c>
    </row>
    <row r="87" spans="1:17" x14ac:dyDescent="0.25">
      <c r="A87" s="696" t="s">
        <v>163</v>
      </c>
      <c r="B87" s="169" t="s">
        <v>44</v>
      </c>
      <c r="C87" s="169" t="s">
        <v>44</v>
      </c>
      <c r="D87" s="169" t="s">
        <v>99</v>
      </c>
      <c r="E87" s="169" t="s">
        <v>226</v>
      </c>
      <c r="F87" s="241">
        <v>0</v>
      </c>
      <c r="G87" s="241" t="s">
        <v>55</v>
      </c>
      <c r="H87" s="241">
        <v>1</v>
      </c>
      <c r="I87" s="241" t="s">
        <v>55</v>
      </c>
      <c r="J87" s="241">
        <v>0</v>
      </c>
      <c r="K87" s="241" t="s">
        <v>55</v>
      </c>
      <c r="L87" s="241">
        <v>2</v>
      </c>
      <c r="M87" s="241" t="s">
        <v>55</v>
      </c>
      <c r="N87" s="242">
        <f t="shared" ref="N87:N96" si="2">L87+J87+H87+F87</f>
        <v>3</v>
      </c>
      <c r="O87" s="444"/>
      <c r="P87" s="445" t="s">
        <v>71</v>
      </c>
    </row>
    <row r="88" spans="1:17" x14ac:dyDescent="0.25">
      <c r="A88" s="664"/>
      <c r="B88" s="243" t="s">
        <v>26</v>
      </c>
      <c r="C88" s="243" t="s">
        <v>26</v>
      </c>
      <c r="D88" s="243" t="s">
        <v>154</v>
      </c>
      <c r="E88" s="243" t="s">
        <v>130</v>
      </c>
      <c r="F88" s="244">
        <v>0</v>
      </c>
      <c r="G88" s="244" t="s">
        <v>55</v>
      </c>
      <c r="H88" s="244">
        <v>0</v>
      </c>
      <c r="I88" s="244" t="s">
        <v>55</v>
      </c>
      <c r="J88" s="244">
        <v>1</v>
      </c>
      <c r="K88" s="244" t="s">
        <v>55</v>
      </c>
      <c r="L88" s="244">
        <v>2</v>
      </c>
      <c r="M88" s="244" t="s">
        <v>55</v>
      </c>
      <c r="N88" s="242">
        <f t="shared" si="2"/>
        <v>3</v>
      </c>
      <c r="O88" s="168"/>
      <c r="P88" s="446"/>
    </row>
    <row r="89" spans="1:17" ht="15" customHeight="1" x14ac:dyDescent="0.25">
      <c r="A89" s="664"/>
      <c r="B89" s="169" t="s">
        <v>47</v>
      </c>
      <c r="C89" s="169" t="s">
        <v>47</v>
      </c>
      <c r="D89" s="169" t="s">
        <v>91</v>
      </c>
      <c r="E89" s="169" t="s">
        <v>224</v>
      </c>
      <c r="F89" s="241">
        <v>0</v>
      </c>
      <c r="G89" s="241" t="s">
        <v>55</v>
      </c>
      <c r="H89" s="241">
        <v>0</v>
      </c>
      <c r="I89" s="241" t="s">
        <v>55</v>
      </c>
      <c r="J89" s="241">
        <v>1</v>
      </c>
      <c r="K89" s="241" t="s">
        <v>55</v>
      </c>
      <c r="L89" s="241">
        <v>2</v>
      </c>
      <c r="M89" s="241" t="s">
        <v>55</v>
      </c>
      <c r="N89" s="242">
        <f>L89+J89+H89+F89</f>
        <v>3</v>
      </c>
      <c r="O89" s="444"/>
      <c r="P89" s="445"/>
      <c r="Q89" s="165"/>
    </row>
    <row r="90" spans="1:17" x14ac:dyDescent="0.25">
      <c r="A90" s="664"/>
      <c r="B90" s="169" t="s">
        <v>47</v>
      </c>
      <c r="C90" s="169" t="s">
        <v>47</v>
      </c>
      <c r="D90" s="169" t="s">
        <v>162</v>
      </c>
      <c r="E90" s="169"/>
      <c r="F90" s="241"/>
      <c r="G90" s="241"/>
      <c r="H90" s="241"/>
      <c r="I90" s="241"/>
      <c r="J90" s="241"/>
      <c r="K90" s="241"/>
      <c r="L90" s="241"/>
      <c r="M90" s="241"/>
      <c r="N90" s="242"/>
      <c r="O90" s="419"/>
      <c r="P90" s="420"/>
    </row>
    <row r="91" spans="1:17" x14ac:dyDescent="0.25">
      <c r="A91" s="664"/>
      <c r="B91" s="567" t="s">
        <v>47</v>
      </c>
      <c r="C91" s="567" t="s">
        <v>47</v>
      </c>
      <c r="D91" s="567" t="s">
        <v>99</v>
      </c>
      <c r="E91" s="567" t="s">
        <v>114</v>
      </c>
      <c r="F91" s="568">
        <v>0</v>
      </c>
      <c r="G91" s="568" t="s">
        <v>55</v>
      </c>
      <c r="H91" s="568">
        <v>0</v>
      </c>
      <c r="I91" s="568" t="s">
        <v>55</v>
      </c>
      <c r="J91" s="568">
        <v>1</v>
      </c>
      <c r="K91" s="568" t="s">
        <v>55</v>
      </c>
      <c r="L91" s="568">
        <v>1</v>
      </c>
      <c r="M91" s="568" t="s">
        <v>55</v>
      </c>
      <c r="N91" s="266">
        <f t="shared" si="2"/>
        <v>2</v>
      </c>
      <c r="O91" s="569"/>
      <c r="P91" s="570"/>
    </row>
    <row r="92" spans="1:17" x14ac:dyDescent="0.25">
      <c r="A92" s="664"/>
      <c r="B92" s="567" t="s">
        <v>10</v>
      </c>
      <c r="C92" s="567" t="s">
        <v>10</v>
      </c>
      <c r="D92" s="567" t="s">
        <v>28</v>
      </c>
      <c r="E92" s="567" t="s">
        <v>259</v>
      </c>
      <c r="F92" s="568">
        <v>0</v>
      </c>
      <c r="G92" s="568" t="s">
        <v>55</v>
      </c>
      <c r="H92" s="568">
        <v>0</v>
      </c>
      <c r="I92" s="568" t="s">
        <v>55</v>
      </c>
      <c r="J92" s="568">
        <v>0</v>
      </c>
      <c r="K92" s="568" t="s">
        <v>55</v>
      </c>
      <c r="L92" s="568">
        <v>2</v>
      </c>
      <c r="M92" s="568" t="s">
        <v>55</v>
      </c>
      <c r="N92" s="266">
        <f t="shared" si="2"/>
        <v>2</v>
      </c>
      <c r="O92" s="569"/>
      <c r="P92" s="570"/>
    </row>
    <row r="93" spans="1:17" x14ac:dyDescent="0.25">
      <c r="A93" s="664"/>
      <c r="B93" s="567" t="s">
        <v>37</v>
      </c>
      <c r="C93" s="567" t="s">
        <v>76</v>
      </c>
      <c r="D93" s="567" t="s">
        <v>106</v>
      </c>
      <c r="E93" s="567" t="s">
        <v>336</v>
      </c>
      <c r="F93" s="568">
        <v>0</v>
      </c>
      <c r="G93" s="568" t="s">
        <v>55</v>
      </c>
      <c r="H93" s="568">
        <v>0</v>
      </c>
      <c r="I93" s="568" t="s">
        <v>55</v>
      </c>
      <c r="J93" s="568">
        <v>1</v>
      </c>
      <c r="K93" s="568" t="s">
        <v>55</v>
      </c>
      <c r="L93" s="568">
        <v>5</v>
      </c>
      <c r="M93" s="568" t="s">
        <v>55</v>
      </c>
      <c r="N93" s="266">
        <f t="shared" si="2"/>
        <v>6</v>
      </c>
      <c r="O93" s="569" t="s">
        <v>359</v>
      </c>
      <c r="P93" s="570"/>
    </row>
    <row r="94" spans="1:17" x14ac:dyDescent="0.25">
      <c r="A94" s="664"/>
      <c r="B94" s="567" t="s">
        <v>37</v>
      </c>
      <c r="C94" s="567" t="s">
        <v>76</v>
      </c>
      <c r="D94" s="567" t="s">
        <v>367</v>
      </c>
      <c r="E94" s="567" t="s">
        <v>376</v>
      </c>
      <c r="F94" s="568">
        <v>0</v>
      </c>
      <c r="G94" s="568" t="s">
        <v>55</v>
      </c>
      <c r="H94" s="568">
        <v>0</v>
      </c>
      <c r="I94" s="568" t="s">
        <v>55</v>
      </c>
      <c r="J94" s="568">
        <v>0</v>
      </c>
      <c r="K94" s="568" t="s">
        <v>55</v>
      </c>
      <c r="L94" s="568">
        <v>2</v>
      </c>
      <c r="M94" s="568" t="s">
        <v>55</v>
      </c>
      <c r="N94" s="266">
        <f t="shared" si="2"/>
        <v>2</v>
      </c>
      <c r="O94" s="587"/>
      <c r="P94" s="588" t="s">
        <v>70</v>
      </c>
    </row>
    <row r="95" spans="1:17" x14ac:dyDescent="0.25">
      <c r="A95" s="664"/>
      <c r="B95" s="567" t="s">
        <v>26</v>
      </c>
      <c r="C95" s="567" t="s">
        <v>360</v>
      </c>
      <c r="D95" s="567" t="s">
        <v>106</v>
      </c>
      <c r="E95" s="567" t="s">
        <v>241</v>
      </c>
      <c r="F95" s="568">
        <v>0</v>
      </c>
      <c r="G95" s="568" t="s">
        <v>55</v>
      </c>
      <c r="H95" s="568">
        <v>0</v>
      </c>
      <c r="I95" s="568" t="s">
        <v>55</v>
      </c>
      <c r="J95" s="568">
        <v>1</v>
      </c>
      <c r="K95" s="568" t="s">
        <v>55</v>
      </c>
      <c r="L95" s="568">
        <v>5</v>
      </c>
      <c r="M95" s="568" t="s">
        <v>55</v>
      </c>
      <c r="N95" s="266">
        <f t="shared" si="2"/>
        <v>6</v>
      </c>
      <c r="O95" s="569" t="s">
        <v>359</v>
      </c>
      <c r="P95" s="570"/>
    </row>
    <row r="96" spans="1:17" ht="15.75" thickBot="1" x14ac:dyDescent="0.3">
      <c r="A96" s="697"/>
      <c r="B96" s="571" t="s">
        <v>26</v>
      </c>
      <c r="C96" s="571" t="s">
        <v>360</v>
      </c>
      <c r="D96" s="571" t="s">
        <v>367</v>
      </c>
      <c r="E96" s="571" t="s">
        <v>377</v>
      </c>
      <c r="F96" s="586">
        <v>0</v>
      </c>
      <c r="G96" s="586" t="s">
        <v>55</v>
      </c>
      <c r="H96" s="586">
        <v>0</v>
      </c>
      <c r="I96" s="586" t="s">
        <v>55</v>
      </c>
      <c r="J96" s="586">
        <v>1</v>
      </c>
      <c r="K96" s="586" t="s">
        <v>55</v>
      </c>
      <c r="L96" s="586">
        <v>1</v>
      </c>
      <c r="M96" s="586" t="s">
        <v>55</v>
      </c>
      <c r="N96" s="266">
        <f t="shared" si="2"/>
        <v>2</v>
      </c>
      <c r="O96" s="589"/>
      <c r="P96" s="574" t="s">
        <v>70</v>
      </c>
    </row>
    <row r="97" spans="1:16" ht="15.75" thickBot="1" x14ac:dyDescent="0.3">
      <c r="A97" s="26"/>
      <c r="B97" s="27"/>
      <c r="C97" s="27"/>
      <c r="D97" s="27"/>
      <c r="E97" s="27"/>
      <c r="F97" s="279">
        <f t="shared" ref="F97:L97" si="3">SUM(F87:F96)</f>
        <v>0</v>
      </c>
      <c r="G97" s="43" t="s">
        <v>55</v>
      </c>
      <c r="H97" s="280">
        <f t="shared" si="3"/>
        <v>1</v>
      </c>
      <c r="I97" s="43" t="s">
        <v>55</v>
      </c>
      <c r="J97" s="280">
        <f t="shared" si="3"/>
        <v>6</v>
      </c>
      <c r="K97" s="43" t="s">
        <v>55</v>
      </c>
      <c r="L97" s="280">
        <f t="shared" si="3"/>
        <v>22</v>
      </c>
      <c r="M97" s="43" t="s">
        <v>55</v>
      </c>
      <c r="N97" s="281">
        <f>SUM(N87:N96)</f>
        <v>29</v>
      </c>
      <c r="O97" s="28"/>
      <c r="P97" s="28"/>
    </row>
    <row r="98" spans="1:16" ht="15.75" thickBot="1" x14ac:dyDescent="0.3"/>
    <row r="99" spans="1:16" ht="15" customHeight="1" thickBot="1" x14ac:dyDescent="0.3">
      <c r="C99" s="691" t="s">
        <v>326</v>
      </c>
      <c r="D99" s="693"/>
      <c r="E99" s="692"/>
      <c r="F99" s="295">
        <f>F97</f>
        <v>0</v>
      </c>
      <c r="G99" s="295" t="s">
        <v>55</v>
      </c>
      <c r="H99" s="293">
        <f>H97</f>
        <v>1</v>
      </c>
      <c r="I99" s="293" t="s">
        <v>55</v>
      </c>
      <c r="J99" s="293">
        <f>J97</f>
        <v>6</v>
      </c>
      <c r="K99" s="293" t="s">
        <v>55</v>
      </c>
      <c r="L99" s="293">
        <f>L97</f>
        <v>22</v>
      </c>
      <c r="M99" s="293" t="s">
        <v>55</v>
      </c>
      <c r="N99" s="294">
        <f>N97</f>
        <v>29</v>
      </c>
      <c r="O99" s="694" t="s">
        <v>296</v>
      </c>
    </row>
    <row r="100" spans="1:16" ht="15.75" thickBot="1" x14ac:dyDescent="0.3">
      <c r="C100" s="657" t="s">
        <v>183</v>
      </c>
      <c r="D100" s="659"/>
      <c r="E100" s="658"/>
      <c r="F100" s="296">
        <f>COUNTIF(F87:F96,0)</f>
        <v>9</v>
      </c>
      <c r="G100" s="662" t="s">
        <v>185</v>
      </c>
      <c r="H100" s="662"/>
      <c r="I100" s="662"/>
      <c r="J100" s="662"/>
      <c r="K100" s="662"/>
      <c r="L100" s="662"/>
      <c r="M100" s="662"/>
      <c r="N100" s="661"/>
      <c r="O100" s="694"/>
    </row>
    <row r="101" spans="1:16" ht="15.75" thickBot="1" x14ac:dyDescent="0.3">
      <c r="C101" s="660" t="s">
        <v>184</v>
      </c>
      <c r="D101" s="662"/>
      <c r="E101" s="661"/>
      <c r="F101" s="296">
        <f>COUNTBLANK(F87:F96)</f>
        <v>1</v>
      </c>
      <c r="G101" s="662" t="s">
        <v>187</v>
      </c>
      <c r="H101" s="662"/>
      <c r="I101" s="662"/>
      <c r="J101" s="662"/>
      <c r="K101" s="662"/>
      <c r="L101" s="662"/>
      <c r="M101" s="662"/>
      <c r="N101" s="661"/>
      <c r="O101" s="694"/>
    </row>
    <row r="104" spans="1:16" ht="15.75" x14ac:dyDescent="0.25">
      <c r="A104" s="166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</row>
    <row r="105" spans="1:16" ht="15.75" x14ac:dyDescent="0.25">
      <c r="A105" s="167"/>
    </row>
    <row r="106" spans="1:16" ht="15.75" x14ac:dyDescent="0.25">
      <c r="A106" s="166"/>
    </row>
  </sheetData>
  <mergeCells count="39">
    <mergeCell ref="O99:O101"/>
    <mergeCell ref="O77:O79"/>
    <mergeCell ref="F21:N21"/>
    <mergeCell ref="A87:A96"/>
    <mergeCell ref="A5:P5"/>
    <mergeCell ref="F6:N6"/>
    <mergeCell ref="A7:A9"/>
    <mergeCell ref="A11:A17"/>
    <mergeCell ref="A20:P20"/>
    <mergeCell ref="A71:A74"/>
    <mergeCell ref="F86:N86"/>
    <mergeCell ref="A22:A25"/>
    <mergeCell ref="F36:N36"/>
    <mergeCell ref="A37:A40"/>
    <mergeCell ref="O39:P39"/>
    <mergeCell ref="A41:A46"/>
    <mergeCell ref="F69:N69"/>
    <mergeCell ref="D79:E79"/>
    <mergeCell ref="G100:N100"/>
    <mergeCell ref="D78:E78"/>
    <mergeCell ref="G78:N78"/>
    <mergeCell ref="C99:E99"/>
    <mergeCell ref="C100:E100"/>
    <mergeCell ref="C101:E101"/>
    <mergeCell ref="G101:N101"/>
    <mergeCell ref="G79:N79"/>
    <mergeCell ref="A35:P35"/>
    <mergeCell ref="A68:P68"/>
    <mergeCell ref="A85:P85"/>
    <mergeCell ref="A49:P49"/>
    <mergeCell ref="F50:N50"/>
    <mergeCell ref="A51:A55"/>
    <mergeCell ref="A56:A61"/>
    <mergeCell ref="D64:E64"/>
    <mergeCell ref="D65:E65"/>
    <mergeCell ref="G65:N65"/>
    <mergeCell ref="D66:E66"/>
    <mergeCell ref="G66:N66"/>
    <mergeCell ref="D77:E77"/>
  </mergeCells>
  <pageMargins left="0" right="0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showGridLines="0" zoomScale="115" zoomScaleNormal="115" workbookViewId="0">
      <selection activeCell="C31" sqref="C31"/>
    </sheetView>
  </sheetViews>
  <sheetFormatPr baseColWidth="10" defaultRowHeight="15" x14ac:dyDescent="0.25"/>
  <cols>
    <col min="1" max="1" width="11.28515625" customWidth="1"/>
    <col min="2" max="3" width="12.7109375" customWidth="1"/>
    <col min="4" max="4" width="10.28515625" customWidth="1"/>
    <col min="5" max="5" width="20.28515625" customWidth="1"/>
    <col min="6" max="6" width="2.7109375" customWidth="1"/>
    <col min="7" max="7" width="1.7109375" customWidth="1"/>
    <col min="8" max="8" width="2.7109375" customWidth="1"/>
    <col min="9" max="9" width="1.7109375" customWidth="1"/>
    <col min="10" max="10" width="2.7109375" customWidth="1"/>
    <col min="11" max="11" width="1.7109375" customWidth="1"/>
    <col min="12" max="12" width="2.7109375" customWidth="1"/>
    <col min="13" max="13" width="1.7109375" customWidth="1"/>
    <col min="14" max="14" width="2.7109375" customWidth="1"/>
    <col min="15" max="16" width="24.7109375" customWidth="1"/>
  </cols>
  <sheetData>
    <row r="1" spans="1:16" ht="31.5" x14ac:dyDescent="0.25">
      <c r="A1" s="93" t="s">
        <v>180</v>
      </c>
    </row>
    <row r="2" spans="1:16" x14ac:dyDescent="0.25">
      <c r="A2" s="107" t="str">
        <f>'Standard + Standard klein'!A2</f>
        <v>Kontingentführung Standard, Ölwehr, HydroSub und Sturmschäden: Erwin Wurzer (Stellvertreter Bernhard Süß)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x14ac:dyDescent="0.25">
      <c r="A3" s="107" t="str">
        <f>'Standard + Standard klein'!A3</f>
        <v>Kontingentführung Hochwasser (Pumpen + Sandsäcke), ABC-Abwehr und Waldbrand: Bernhard Süß (Stellvertreter Erwin Wurzer )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5.75" thickBot="1" x14ac:dyDescent="0.3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6" ht="15.75" thickBot="1" x14ac:dyDescent="0.3">
      <c r="A5" s="669" t="s">
        <v>83</v>
      </c>
      <c r="B5" s="670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1"/>
    </row>
    <row r="6" spans="1:16" ht="25.5" x14ac:dyDescent="0.25">
      <c r="A6" s="17" t="s">
        <v>0</v>
      </c>
      <c r="B6" s="534" t="s">
        <v>1</v>
      </c>
      <c r="C6" s="534" t="s">
        <v>2</v>
      </c>
      <c r="D6" s="534" t="s">
        <v>3</v>
      </c>
      <c r="E6" s="534" t="s">
        <v>4</v>
      </c>
      <c r="F6" s="707" t="s">
        <v>5</v>
      </c>
      <c r="G6" s="707"/>
      <c r="H6" s="707"/>
      <c r="I6" s="707"/>
      <c r="J6" s="707"/>
      <c r="K6" s="707"/>
      <c r="L6" s="707"/>
      <c r="M6" s="707"/>
      <c r="N6" s="707"/>
      <c r="O6" s="534" t="s">
        <v>62</v>
      </c>
      <c r="P6" s="18" t="s">
        <v>63</v>
      </c>
    </row>
    <row r="7" spans="1:16" ht="22.5" x14ac:dyDescent="0.25">
      <c r="A7" s="708" t="str">
        <f>'Standard + Standard klein'!A7:A9</f>
        <v>Voraus-kommando</v>
      </c>
      <c r="B7" s="16" t="str">
        <f>'Standard + Standard klein'!B7</f>
        <v>Deggendorf</v>
      </c>
      <c r="C7" s="16" t="str">
        <f>'Standard + Standard klein'!C7</f>
        <v>Deggendorf</v>
      </c>
      <c r="D7" s="16" t="str">
        <f>'Standard + Standard klein'!D7</f>
        <v>KdoW</v>
      </c>
      <c r="E7" s="84" t="str">
        <f>'Standard + Standard klein'!E7</f>
        <v>Florian DEG 10/1</v>
      </c>
      <c r="F7" s="85">
        <f>'Standard + Standard klein'!F7</f>
        <v>1</v>
      </c>
      <c r="G7" s="85" t="str">
        <f>'Standard + Standard klein'!G7</f>
        <v>/</v>
      </c>
      <c r="H7" s="85">
        <f>'Standard + Standard klein'!H7</f>
        <v>1</v>
      </c>
      <c r="I7" s="85" t="str">
        <f>'Standard + Standard klein'!I7</f>
        <v>/</v>
      </c>
      <c r="J7" s="85">
        <f>'Standard + Standard klein'!J7</f>
        <v>0</v>
      </c>
      <c r="K7" s="85" t="str">
        <f>'Standard + Standard klein'!K7</f>
        <v>/</v>
      </c>
      <c r="L7" s="85">
        <f>'Standard + Standard klein'!L7</f>
        <v>1</v>
      </c>
      <c r="M7" s="85" t="str">
        <f>'Standard + Standard klein'!M7</f>
        <v>/</v>
      </c>
      <c r="N7" s="85">
        <f>'Standard + Standard klein'!N7</f>
        <v>3</v>
      </c>
      <c r="O7" s="84" t="str">
        <f>'Standard + Standard klein'!O7</f>
        <v>Navi, Laptop, Internetstick, Handy</v>
      </c>
      <c r="P7" s="303" t="str">
        <f>'Standard + Standard klein'!P7</f>
        <v>plant den Einsatz, Führt das Kontigent</v>
      </c>
    </row>
    <row r="8" spans="1:16" x14ac:dyDescent="0.25">
      <c r="A8" s="667"/>
      <c r="B8" s="16" t="str">
        <f>'Standard + Standard klein'!B8</f>
        <v>Landkreis</v>
      </c>
      <c r="C8" s="16" t="str">
        <f>'Standard + Standard klein'!C8</f>
        <v>Landkreis</v>
      </c>
      <c r="D8" s="16" t="str">
        <f>'Standard + Standard klein'!D8</f>
        <v>KdoW</v>
      </c>
      <c r="E8" s="84" t="str">
        <f>'Standard + Standard klein'!E8</f>
        <v>Kater Deggendorf 10/1</v>
      </c>
      <c r="F8" s="85">
        <f>'Standard + Standard klein'!F8</f>
        <v>0</v>
      </c>
      <c r="G8" s="85" t="str">
        <f>'Standard + Standard klein'!G8</f>
        <v>/</v>
      </c>
      <c r="H8" s="85">
        <f>'Standard + Standard klein'!H8</f>
        <v>2</v>
      </c>
      <c r="I8" s="85" t="str">
        <f>'Standard + Standard klein'!I8</f>
        <v>/</v>
      </c>
      <c r="J8" s="85">
        <f>'Standard + Standard klein'!J8</f>
        <v>0</v>
      </c>
      <c r="K8" s="85" t="str">
        <f>'Standard + Standard klein'!K8</f>
        <v>/</v>
      </c>
      <c r="L8" s="85">
        <f>'Standard + Standard klein'!L8</f>
        <v>2</v>
      </c>
      <c r="M8" s="85" t="str">
        <f>'Standard + Standard klein'!M8</f>
        <v>/</v>
      </c>
      <c r="N8" s="85">
        <f>'Standard + Standard klein'!N8</f>
        <v>4</v>
      </c>
      <c r="O8" s="84" t="str">
        <f>'Standard + Standard klein'!O8</f>
        <v/>
      </c>
      <c r="P8" s="303" t="str">
        <f>'Standard + Standard klein'!P8</f>
        <v>Erl. Verwaltungs-angelegenheiten</v>
      </c>
    </row>
    <row r="9" spans="1:16" ht="33.75" x14ac:dyDescent="0.25">
      <c r="A9" s="709"/>
      <c r="B9" s="109" t="str">
        <f>'Standard + Standard klein'!B9</f>
        <v>Stephansposching</v>
      </c>
      <c r="C9" s="109" t="str">
        <f>'Standard + Standard klein'!C9</f>
        <v>Stephansposching</v>
      </c>
      <c r="D9" s="109" t="str">
        <f>'Standard + Standard klein'!D9</f>
        <v xml:space="preserve">MZF </v>
      </c>
      <c r="E9" s="127" t="str">
        <f>'Standard + Standard klein'!E9</f>
        <v>Florian Stephansposching 11/1</v>
      </c>
      <c r="F9" s="128">
        <f>'Standard + Standard klein'!F9</f>
        <v>0</v>
      </c>
      <c r="G9" s="128" t="str">
        <f>'Standard + Standard klein'!G9</f>
        <v>/</v>
      </c>
      <c r="H9" s="128">
        <f>'Standard + Standard klein'!H9</f>
        <v>1</v>
      </c>
      <c r="I9" s="128" t="str">
        <f>'Standard + Standard klein'!I9</f>
        <v>/</v>
      </c>
      <c r="J9" s="128">
        <f>'Standard + Standard klein'!J9</f>
        <v>1</v>
      </c>
      <c r="K9" s="128" t="str">
        <f>'Standard + Standard klein'!K9</f>
        <v>/</v>
      </c>
      <c r="L9" s="128">
        <f>'Standard + Standard klein'!L9</f>
        <v>2</v>
      </c>
      <c r="M9" s="128" t="str">
        <f>'Standard + Standard klein'!M9</f>
        <v>/</v>
      </c>
      <c r="N9" s="128">
        <f>'Standard + Standard klein'!N9</f>
        <v>4</v>
      </c>
      <c r="O9" s="127" t="str">
        <f>'Standard + Standard klein'!O9</f>
        <v>Multikopter (Landkreis)</v>
      </c>
      <c r="P9" s="186" t="str">
        <f>'Standard + Standard klein'!P9</f>
        <v>Mitfahrender KBM
1 Person UG-ÖEL für Doku Vorauskommando</v>
      </c>
    </row>
    <row r="10" spans="1:16" x14ac:dyDescent="0.25">
      <c r="A10" s="247" t="str">
        <f>'Standard + Standard klein'!A10</f>
        <v>Führung</v>
      </c>
      <c r="B10" s="109" t="str">
        <f>'Standard + Standard klein'!B10</f>
        <v>Schöllnach</v>
      </c>
      <c r="C10" s="109" t="str">
        <f>'Standard + Standard klein'!C10</f>
        <v>Schöllnach</v>
      </c>
      <c r="D10" s="109" t="str">
        <f>'Standard + Standard klein'!D10</f>
        <v xml:space="preserve">MZF </v>
      </c>
      <c r="E10" s="127" t="str">
        <f>'Standard + Standard klein'!E10</f>
        <v>Florian Schöllnach 11/1</v>
      </c>
      <c r="F10" s="128">
        <f>'Standard + Standard klein'!F10</f>
        <v>0</v>
      </c>
      <c r="G10" s="128" t="str">
        <f>'Standard + Standard klein'!G10</f>
        <v>/</v>
      </c>
      <c r="H10" s="128">
        <f>'Standard + Standard klein'!H10</f>
        <v>2</v>
      </c>
      <c r="I10" s="128" t="str">
        <f>'Standard + Standard klein'!I10</f>
        <v>/</v>
      </c>
      <c r="J10" s="128">
        <f>'Standard + Standard klein'!J10</f>
        <v>0</v>
      </c>
      <c r="K10" s="128" t="str">
        <f>'Standard + Standard klein'!K10</f>
        <v>/</v>
      </c>
      <c r="L10" s="128">
        <f>'Standard + Standard klein'!L10</f>
        <v>2</v>
      </c>
      <c r="M10" s="128" t="str">
        <f>'Standard + Standard klein'!M10</f>
        <v>/</v>
      </c>
      <c r="N10" s="128">
        <f>'Standard + Standard klein'!N10</f>
        <v>4</v>
      </c>
      <c r="O10" s="127" t="str">
        <f>'Standard + Standard klein'!O10</f>
        <v>KBM UG ÖEL</v>
      </c>
      <c r="P10" s="186" t="str">
        <f>'Standard + Standard klein'!P10</f>
        <v>Melder/Erkunder</v>
      </c>
    </row>
    <row r="11" spans="1:16" x14ac:dyDescent="0.25">
      <c r="A11" s="678" t="str">
        <f>'Standard + Standard klein'!A11:A17</f>
        <v>UG-Führung</v>
      </c>
      <c r="B11" s="129" t="str">
        <f>'Standard + Standard klein'!B11</f>
        <v>Landkreis</v>
      </c>
      <c r="C11" s="129" t="str">
        <f>'Standard + Standard klein'!C11</f>
        <v>Osterhofen</v>
      </c>
      <c r="D11" s="129" t="str">
        <f>'Standard + Standard klein'!D11</f>
        <v>ELW UG-ÖEL</v>
      </c>
      <c r="E11" s="130" t="str">
        <f>'Standard + Standard klein'!E11</f>
        <v>Kater Deggendorf 12/1</v>
      </c>
      <c r="F11" s="131">
        <f>'Standard + Standard klein'!F11</f>
        <v>0</v>
      </c>
      <c r="G11" s="131" t="str">
        <f>'Standard + Standard klein'!G11</f>
        <v>/</v>
      </c>
      <c r="H11" s="131">
        <f>'Standard + Standard klein'!H11</f>
        <v>0</v>
      </c>
      <c r="I11" s="131" t="str">
        <f>'Standard + Standard klein'!I11</f>
        <v>/</v>
      </c>
      <c r="J11" s="131">
        <f>'Standard + Standard klein'!J11</f>
        <v>1</v>
      </c>
      <c r="K11" s="131" t="str">
        <f>'Standard + Standard klein'!K11</f>
        <v>/</v>
      </c>
      <c r="L11" s="131">
        <f>'Standard + Standard klein'!L11</f>
        <v>2</v>
      </c>
      <c r="M11" s="131" t="str">
        <f>'Standard + Standard klein'!M11</f>
        <v>/</v>
      </c>
      <c r="N11" s="131">
        <f>'Standard + Standard klein'!N11</f>
        <v>3</v>
      </c>
      <c r="O11" s="130" t="str">
        <f>'Standard + Standard klein'!O11</f>
        <v xml:space="preserve">Navi </v>
      </c>
      <c r="P11" s="299" t="str">
        <f>'Standard + Standard klein'!P11</f>
        <v>24 Std. Dienst</v>
      </c>
    </row>
    <row r="12" spans="1:16" ht="22.5" x14ac:dyDescent="0.25">
      <c r="A12" s="678"/>
      <c r="B12" s="129" t="str">
        <f>'Standard + Standard klein'!B12</f>
        <v>Plattling</v>
      </c>
      <c r="C12" s="129" t="str">
        <f>'Standard + Standard klein'!C12</f>
        <v>Plattling</v>
      </c>
      <c r="D12" s="130" t="str">
        <f>'Standard + Standard klein'!D12</f>
        <v>AB Besprechung</v>
      </c>
      <c r="E12" s="130"/>
      <c r="F12" s="131">
        <f>'Standard + Standard klein'!F12</f>
        <v>0</v>
      </c>
      <c r="G12" s="131" t="str">
        <f>'Standard + Standard klein'!G12</f>
        <v>/</v>
      </c>
      <c r="H12" s="131">
        <f>'Standard + Standard klein'!H12</f>
        <v>0</v>
      </c>
      <c r="I12" s="131" t="str">
        <f>'Standard + Standard klein'!I12</f>
        <v>/</v>
      </c>
      <c r="J12" s="131">
        <f>'Standard + Standard klein'!J12</f>
        <v>0</v>
      </c>
      <c r="K12" s="131" t="str">
        <f>'Standard + Standard klein'!K12</f>
        <v>/</v>
      </c>
      <c r="L12" s="131">
        <f>'Standard + Standard klein'!L12</f>
        <v>2</v>
      </c>
      <c r="M12" s="131" t="str">
        <f>'Standard + Standard klein'!M12</f>
        <v>/</v>
      </c>
      <c r="N12" s="131">
        <f>'Standard + Standard klein'!N12</f>
        <v>2</v>
      </c>
      <c r="O12" s="130"/>
      <c r="P12" s="299" t="str">
        <f>'Standard + Standard klein'!P12</f>
        <v>Trägerfahrzeug: freies WLF aus dem LKR.</v>
      </c>
    </row>
    <row r="13" spans="1:16" x14ac:dyDescent="0.25">
      <c r="A13" s="678"/>
      <c r="B13" s="129" t="str">
        <f>'Standard + Standard klein'!B13</f>
        <v>Außernzell</v>
      </c>
      <c r="C13" s="129" t="str">
        <f>'Standard + Standard klein'!C13</f>
        <v>Außernzell</v>
      </c>
      <c r="D13" s="129" t="str">
        <f>'Standard + Standard klein'!D13</f>
        <v xml:space="preserve">MZF </v>
      </c>
      <c r="E13" s="130" t="str">
        <f>'Standard + Standard klein'!E13</f>
        <v>Florian Außernzell 11/1</v>
      </c>
      <c r="F13" s="131">
        <f>'Standard + Standard klein'!F13</f>
        <v>0</v>
      </c>
      <c r="G13" s="131" t="str">
        <f>'Standard + Standard klein'!G13</f>
        <v>/</v>
      </c>
      <c r="H13" s="131">
        <f>'Standard + Standard klein'!H13</f>
        <v>0</v>
      </c>
      <c r="I13" s="131" t="str">
        <f>'Standard + Standard klein'!I13</f>
        <v>/</v>
      </c>
      <c r="J13" s="131">
        <f>'Standard + Standard klein'!J13</f>
        <v>1</v>
      </c>
      <c r="K13" s="131" t="str">
        <f>'Standard + Standard klein'!K13</f>
        <v>/</v>
      </c>
      <c r="L13" s="131">
        <f>'Standard + Standard klein'!L13</f>
        <v>2</v>
      </c>
      <c r="M13" s="131" t="str">
        <f>'Standard + Standard klein'!M13</f>
        <v>/</v>
      </c>
      <c r="N13" s="131">
        <f>'Standard + Standard klein'!N13</f>
        <v>3</v>
      </c>
      <c r="O13" s="130" t="str">
        <f>'Standard + Standard klein'!O13</f>
        <v/>
      </c>
      <c r="P13" s="299" t="str">
        <f>'Standard + Standard klein'!P13</f>
        <v/>
      </c>
    </row>
    <row r="14" spans="1:16" x14ac:dyDescent="0.25">
      <c r="A14" s="678"/>
      <c r="B14" s="129" t="str">
        <f>'Standard + Standard klein'!B14</f>
        <v>Plattling</v>
      </c>
      <c r="C14" s="129" t="str">
        <f>'Standard + Standard klein'!C14</f>
        <v>Pankofen</v>
      </c>
      <c r="D14" s="129" t="str">
        <f>'Standard + Standard klein'!D14</f>
        <v>KLAF</v>
      </c>
      <c r="E14" s="130" t="str">
        <f>'Standard + Standard klein'!E14</f>
        <v>Florian Pankofen 65/1</v>
      </c>
      <c r="F14" s="131">
        <f>'Standard + Standard klein'!F14</f>
        <v>0</v>
      </c>
      <c r="G14" s="131" t="str">
        <f>'Standard + Standard klein'!G14</f>
        <v>/</v>
      </c>
      <c r="H14" s="131">
        <f>'Standard + Standard klein'!H14</f>
        <v>0</v>
      </c>
      <c r="I14" s="131" t="str">
        <f>'Standard + Standard klein'!I14</f>
        <v>/</v>
      </c>
      <c r="J14" s="131">
        <f>'Standard + Standard klein'!J14</f>
        <v>0</v>
      </c>
      <c r="K14" s="131" t="str">
        <f>'Standard + Standard klein'!K14</f>
        <v>/</v>
      </c>
      <c r="L14" s="131">
        <f>'Standard + Standard klein'!L14</f>
        <v>3</v>
      </c>
      <c r="M14" s="131" t="str">
        <f>'Standard + Standard klein'!M14</f>
        <v>/</v>
      </c>
      <c r="N14" s="131">
        <f>'Standard + Standard klein'!N14</f>
        <v>3</v>
      </c>
      <c r="O14" s="130" t="str">
        <f>'Standard + Standard klein'!O14</f>
        <v>8 kVA Stromerzeuger</v>
      </c>
      <c r="P14" s="299" t="str">
        <f>'Standard + Standard klein'!P14</f>
        <v>Melder/Mechaniker</v>
      </c>
    </row>
    <row r="15" spans="1:16" ht="24" customHeight="1" x14ac:dyDescent="0.25">
      <c r="A15" s="663"/>
      <c r="B15" s="129" t="str">
        <f>'Standard + Standard klein'!B15</f>
        <v>Plattling</v>
      </c>
      <c r="C15" s="129" t="str">
        <f>'Standard + Standard klein'!C15</f>
        <v>Pankofen</v>
      </c>
      <c r="D15" s="129" t="str">
        <f>'Standard + Standard klein'!D15</f>
        <v>Anhänger</v>
      </c>
      <c r="E15" s="130"/>
      <c r="F15" s="131"/>
      <c r="G15" s="131"/>
      <c r="H15" s="131"/>
      <c r="I15" s="131"/>
      <c r="J15" s="131"/>
      <c r="K15" s="131"/>
      <c r="L15" s="131"/>
      <c r="M15" s="131"/>
      <c r="N15" s="131"/>
      <c r="O15" s="131" t="str">
        <f>'Standard + Standard klein'!O15</f>
        <v>gezogen von Pankofen 65/1</v>
      </c>
      <c r="P15" s="299" t="str">
        <f>'Standard + Standard klein'!P15</f>
        <v xml:space="preserve">Mobile Diesel Tankstelle 
mit 460 Liter </v>
      </c>
    </row>
    <row r="16" spans="1:16" x14ac:dyDescent="0.25">
      <c r="A16" s="663"/>
      <c r="B16" s="129" t="str">
        <f>'Standard + Standard klein'!B16</f>
        <v>Aholming</v>
      </c>
      <c r="C16" s="129" t="str">
        <f>'Standard + Standard klein'!C16</f>
        <v>Aholming</v>
      </c>
      <c r="D16" s="129" t="str">
        <f>'Standard + Standard klein'!D16</f>
        <v>Krad</v>
      </c>
      <c r="E16" s="130" t="str">
        <f>'Standard + Standard klein'!E16</f>
        <v>Florian Aholming 17/1</v>
      </c>
      <c r="F16" s="131">
        <f>'Standard + Standard klein'!F16</f>
        <v>0</v>
      </c>
      <c r="G16" s="131" t="str">
        <f>'Standard + Standard klein'!G16</f>
        <v>/</v>
      </c>
      <c r="H16" s="131">
        <f>'Standard + Standard klein'!H16</f>
        <v>0</v>
      </c>
      <c r="I16" s="131" t="str">
        <f>'Standard + Standard klein'!I16</f>
        <v>/</v>
      </c>
      <c r="J16" s="131">
        <f>'Standard + Standard klein'!J16</f>
        <v>0</v>
      </c>
      <c r="K16" s="131" t="str">
        <f>'Standard + Standard klein'!K16</f>
        <v>/</v>
      </c>
      <c r="L16" s="131">
        <f>'Standard + Standard klein'!L16</f>
        <v>1</v>
      </c>
      <c r="M16" s="131" t="str">
        <f>'Standard + Standard klein'!M16</f>
        <v>/</v>
      </c>
      <c r="N16" s="131">
        <f>'Standard + Standard klein'!N16</f>
        <v>1</v>
      </c>
      <c r="O16" s="130"/>
      <c r="P16" s="299" t="str">
        <f>'Standard + Standard klein'!P16</f>
        <v>Melder/Erkunder</v>
      </c>
    </row>
    <row r="17" spans="1:17" ht="15.75" thickBot="1" x14ac:dyDescent="0.3">
      <c r="A17" s="679"/>
      <c r="B17" s="553" t="str">
        <f>'Standard + Standard klein'!B17</f>
        <v>Hengersberg</v>
      </c>
      <c r="C17" s="553" t="str">
        <f>'Standard + Standard klein'!C17</f>
        <v>Hengersberg</v>
      </c>
      <c r="D17" s="553" t="str">
        <f>'Standard + Standard klein'!D17</f>
        <v>Krad</v>
      </c>
      <c r="E17" s="582" t="str">
        <f>'Standard + Standard klein'!E17</f>
        <v>Florian Hengersberg 17/1</v>
      </c>
      <c r="F17" s="583">
        <f>'Standard + Standard klein'!F17</f>
        <v>0</v>
      </c>
      <c r="G17" s="583" t="str">
        <f>'Standard + Standard klein'!G17</f>
        <v>/</v>
      </c>
      <c r="H17" s="583">
        <f>'Standard + Standard klein'!H17</f>
        <v>0</v>
      </c>
      <c r="I17" s="583" t="str">
        <f>'Standard + Standard klein'!I17</f>
        <v>/</v>
      </c>
      <c r="J17" s="583">
        <f>'Standard + Standard klein'!J17</f>
        <v>0</v>
      </c>
      <c r="K17" s="583" t="str">
        <f>'Standard + Standard klein'!K17</f>
        <v>/</v>
      </c>
      <c r="L17" s="583">
        <f>'Standard + Standard klein'!L17</f>
        <v>1</v>
      </c>
      <c r="M17" s="583" t="str">
        <f>'Standard + Standard klein'!M17</f>
        <v>/</v>
      </c>
      <c r="N17" s="583">
        <f>'Standard + Standard klein'!N17</f>
        <v>1</v>
      </c>
      <c r="O17" s="582"/>
      <c r="P17" s="584" t="str">
        <f>'Standard + Standard klein'!P17</f>
        <v>Melder/Erkunder</v>
      </c>
    </row>
    <row r="18" spans="1:17" ht="15.75" thickBot="1" x14ac:dyDescent="0.3">
      <c r="A18" s="142"/>
      <c r="B18" s="125"/>
      <c r="C18" s="125"/>
      <c r="D18" s="125"/>
      <c r="E18" s="125"/>
      <c r="F18" s="300">
        <f>SUM(F7:F17)</f>
        <v>1</v>
      </c>
      <c r="G18" s="301" t="s">
        <v>55</v>
      </c>
      <c r="H18" s="301">
        <f>SUM(H7:H17)</f>
        <v>6</v>
      </c>
      <c r="I18" s="301" t="s">
        <v>55</v>
      </c>
      <c r="J18" s="301">
        <f>SUM(J7:J17)</f>
        <v>3</v>
      </c>
      <c r="K18" s="301" t="s">
        <v>55</v>
      </c>
      <c r="L18" s="301">
        <f>SUM(L7:L17)</f>
        <v>18</v>
      </c>
      <c r="M18" s="301" t="s">
        <v>55</v>
      </c>
      <c r="N18" s="302">
        <f>SUM(N7:N17)</f>
        <v>28</v>
      </c>
      <c r="O18" s="143"/>
      <c r="P18" s="143"/>
    </row>
    <row r="19" spans="1:17" ht="9.75" customHeight="1" thickBot="1" x14ac:dyDescent="0.3">
      <c r="A19" s="13"/>
      <c r="B19" s="14"/>
      <c r="C19" s="14"/>
      <c r="D19" s="14"/>
      <c r="E19" s="14"/>
      <c r="F19" s="5"/>
      <c r="G19" s="5"/>
      <c r="H19" s="5"/>
      <c r="I19" s="5"/>
      <c r="J19" s="5"/>
      <c r="K19" s="5"/>
      <c r="L19" s="5"/>
      <c r="M19" s="5"/>
      <c r="N19" s="6"/>
      <c r="O19" s="15"/>
      <c r="P19" s="15"/>
    </row>
    <row r="20" spans="1:17" ht="15.75" thickBot="1" x14ac:dyDescent="0.3">
      <c r="A20" s="669" t="s">
        <v>79</v>
      </c>
      <c r="B20" s="670"/>
      <c r="C20" s="670"/>
      <c r="D20" s="670"/>
      <c r="E20" s="670"/>
      <c r="F20" s="670"/>
      <c r="G20" s="670"/>
      <c r="H20" s="670"/>
      <c r="I20" s="670"/>
      <c r="J20" s="670"/>
      <c r="K20" s="670"/>
      <c r="L20" s="670"/>
      <c r="M20" s="670"/>
      <c r="N20" s="670"/>
      <c r="O20" s="670"/>
      <c r="P20" s="671"/>
    </row>
    <row r="21" spans="1:17" ht="26.25" customHeight="1" thickBot="1" x14ac:dyDescent="0.3">
      <c r="A21" s="2" t="s">
        <v>0</v>
      </c>
      <c r="B21" s="272" t="s">
        <v>1</v>
      </c>
      <c r="C21" s="272" t="s">
        <v>2</v>
      </c>
      <c r="D21" s="272" t="s">
        <v>3</v>
      </c>
      <c r="E21" s="272" t="s">
        <v>4</v>
      </c>
      <c r="F21" s="672" t="s">
        <v>5</v>
      </c>
      <c r="G21" s="672"/>
      <c r="H21" s="672"/>
      <c r="I21" s="672"/>
      <c r="J21" s="672"/>
      <c r="K21" s="672"/>
      <c r="L21" s="672"/>
      <c r="M21" s="672"/>
      <c r="N21" s="672"/>
      <c r="O21" s="272" t="s">
        <v>62</v>
      </c>
      <c r="P21" s="3" t="s">
        <v>63</v>
      </c>
    </row>
    <row r="22" spans="1:17" x14ac:dyDescent="0.25">
      <c r="A22" s="666" t="str">
        <f>'Standard + Standard klein'!A22:A25</f>
        <v>Logistik</v>
      </c>
      <c r="B22" s="65" t="str">
        <f>'Standard + Standard klein'!B22</f>
        <v>BRK</v>
      </c>
      <c r="C22" s="65" t="str">
        <f>'Standard + Standard klein'!C22</f>
        <v>BRK</v>
      </c>
      <c r="D22" s="65" t="str">
        <f>'Standard + Standard klein'!D22</f>
        <v>BetLKW</v>
      </c>
      <c r="E22" s="65" t="str">
        <f>'Standard + Standard klein'!E22</f>
        <v>Rotkreuz Deggendorf 61/86/1</v>
      </c>
      <c r="F22" s="66">
        <f>'Standard + Standard klein'!F22</f>
        <v>0</v>
      </c>
      <c r="G22" s="66" t="str">
        <f>'Standard + Standard klein'!G22</f>
        <v>/</v>
      </c>
      <c r="H22" s="66">
        <f>'Standard + Standard klein'!H22</f>
        <v>0</v>
      </c>
      <c r="I22" s="66" t="str">
        <f>'Standard + Standard klein'!I22</f>
        <v>/</v>
      </c>
      <c r="J22" s="66">
        <f>'Standard + Standard klein'!J22</f>
        <v>1</v>
      </c>
      <c r="K22" s="66" t="str">
        <f>'Standard + Standard klein'!K22</f>
        <v>/</v>
      </c>
      <c r="L22" s="66">
        <f>'Standard + Standard klein'!L22</f>
        <v>1</v>
      </c>
      <c r="M22" s="66" t="str">
        <f>'Standard + Standard klein'!M22</f>
        <v>/</v>
      </c>
      <c r="N22" s="66">
        <f>'Standard + Standard klein'!N22</f>
        <v>2</v>
      </c>
      <c r="O22" s="65" t="str">
        <f>'Standard + Standard klein'!O22</f>
        <v/>
      </c>
      <c r="P22" s="88" t="str">
        <f>'Standard + Standard klein'!P22</f>
        <v/>
      </c>
    </row>
    <row r="23" spans="1:17" x14ac:dyDescent="0.25">
      <c r="A23" s="667"/>
      <c r="B23" s="71" t="str">
        <f>'Standard + Standard klein'!B23</f>
        <v>BRK</v>
      </c>
      <c r="C23" s="71" t="str">
        <f>'Standard + Standard klein'!C23</f>
        <v>BRK</v>
      </c>
      <c r="D23" s="71" t="str">
        <f>'Standard + Standard klein'!D23</f>
        <v>FKH</v>
      </c>
      <c r="E23" s="71" t="str">
        <f>'Standard + Standard klein'!E23</f>
        <v/>
      </c>
      <c r="F23" s="69" t="str">
        <f>'Standard + Standard klein'!F23</f>
        <v/>
      </c>
      <c r="G23" s="69" t="str">
        <f>'Standard + Standard klein'!G23</f>
        <v/>
      </c>
      <c r="H23" s="69" t="str">
        <f>'Standard + Standard klein'!H23</f>
        <v/>
      </c>
      <c r="I23" s="69" t="str">
        <f>'Standard + Standard klein'!I23</f>
        <v/>
      </c>
      <c r="J23" s="69" t="str">
        <f>'Standard + Standard klein'!J23</f>
        <v/>
      </c>
      <c r="K23" s="69" t="str">
        <f>'Standard + Standard klein'!K23</f>
        <v/>
      </c>
      <c r="L23" s="69" t="str">
        <f>'Standard + Standard klein'!L23</f>
        <v/>
      </c>
      <c r="M23" s="69" t="str">
        <f>'Standard + Standard klein'!M23</f>
        <v/>
      </c>
      <c r="N23" s="69" t="str">
        <f>'Standard + Standard klein'!N23</f>
        <v/>
      </c>
      <c r="O23" s="71" t="str">
        <f>'Standard + Standard klein'!O23</f>
        <v>gezogen RK 61/86/1</v>
      </c>
      <c r="P23" s="89" t="str">
        <f>'Standard + Standard klein'!P23</f>
        <v/>
      </c>
    </row>
    <row r="24" spans="1:17" x14ac:dyDescent="0.25">
      <c r="A24" s="667"/>
      <c r="B24" s="71" t="str">
        <f>'Standard + Standard klein'!B24</f>
        <v>BRK</v>
      </c>
      <c r="C24" s="71" t="str">
        <f>'Standard + Standard klein'!C24</f>
        <v>BRK</v>
      </c>
      <c r="D24" s="71" t="str">
        <f>'Standard + Standard klein'!D24</f>
        <v>KRAD</v>
      </c>
      <c r="E24" s="71" t="str">
        <f>'Standard + Standard klein'!E24</f>
        <v>Rotkreuz Deggendorf 17/1</v>
      </c>
      <c r="F24" s="69">
        <f>'Standard + Standard klein'!F24</f>
        <v>0</v>
      </c>
      <c r="G24" s="69" t="str">
        <f>'Standard + Standard klein'!G24</f>
        <v>/</v>
      </c>
      <c r="H24" s="69">
        <f>'Standard + Standard klein'!H24</f>
        <v>0</v>
      </c>
      <c r="I24" s="69" t="str">
        <f>'Standard + Standard klein'!I24</f>
        <v>/</v>
      </c>
      <c r="J24" s="69">
        <f>'Standard + Standard klein'!J24</f>
        <v>0</v>
      </c>
      <c r="K24" s="69" t="str">
        <f>'Standard + Standard klein'!K24</f>
        <v>/</v>
      </c>
      <c r="L24" s="69">
        <f>'Standard + Standard klein'!L24</f>
        <v>1</v>
      </c>
      <c r="M24" s="69" t="str">
        <f>'Standard + Standard klein'!M24</f>
        <v>/</v>
      </c>
      <c r="N24" s="69">
        <f>'Standard + Standard klein'!N24</f>
        <v>1</v>
      </c>
      <c r="O24" s="71" t="str">
        <f>'Standard + Standard klein'!O24</f>
        <v/>
      </c>
      <c r="P24" s="89" t="str">
        <f>'Standard + Standard klein'!P24</f>
        <v/>
      </c>
    </row>
    <row r="25" spans="1:17" ht="15.75" thickBot="1" x14ac:dyDescent="0.3">
      <c r="A25" s="667"/>
      <c r="B25" s="132" t="str">
        <f>'Standard + Standard klein'!B25</f>
        <v>BRK</v>
      </c>
      <c r="C25" s="132" t="str">
        <f>'Standard + Standard klein'!C25</f>
        <v>BRK</v>
      </c>
      <c r="D25" s="132" t="str">
        <f>'Standard + Standard klein'!D25</f>
        <v>Kombi</v>
      </c>
      <c r="E25" s="132" t="str">
        <f>'Standard + Standard klein'!E25</f>
        <v>Rotkreuz Deggendorf 61/80/1</v>
      </c>
      <c r="F25" s="133">
        <f>'Standard + Standard klein'!F25</f>
        <v>0</v>
      </c>
      <c r="G25" s="133" t="str">
        <f>'Standard + Standard klein'!G25</f>
        <v>/</v>
      </c>
      <c r="H25" s="133">
        <f>'Standard + Standard klein'!H25</f>
        <v>1</v>
      </c>
      <c r="I25" s="133" t="str">
        <f>'Standard + Standard klein'!I25</f>
        <v>/</v>
      </c>
      <c r="J25" s="133">
        <f>'Standard + Standard klein'!J25</f>
        <v>0</v>
      </c>
      <c r="K25" s="133" t="str">
        <f>'Standard + Standard klein'!K25</f>
        <v>/</v>
      </c>
      <c r="L25" s="133">
        <f>'Standard + Standard klein'!L25</f>
        <v>4</v>
      </c>
      <c r="M25" s="133" t="str">
        <f>'Standard + Standard klein'!M25</f>
        <v>/</v>
      </c>
      <c r="N25" s="133">
        <f>'Standard + Standard klein'!N25</f>
        <v>5</v>
      </c>
      <c r="O25" s="132" t="str">
        <f>'Standard + Standard klein'!O25</f>
        <v/>
      </c>
      <c r="P25" s="134" t="str">
        <f>'Standard + Standard klein'!P25</f>
        <v/>
      </c>
    </row>
    <row r="26" spans="1:17" ht="21" customHeight="1" x14ac:dyDescent="0.25">
      <c r="A26" s="277"/>
      <c r="B26" s="118" t="str">
        <f>'Standard + Standard klein'!B26</f>
        <v>THW</v>
      </c>
      <c r="C26" s="118" t="str">
        <f>'Standard + Standard klein'!C26</f>
        <v>THW</v>
      </c>
      <c r="D26" s="118" t="str">
        <f>'Standard + Standard klein'!D26</f>
        <v>LKW</v>
      </c>
      <c r="E26" s="118" t="str">
        <f>'Standard + Standard klein'!E26</f>
        <v>Heros DEG xxx/xxx</v>
      </c>
      <c r="F26" s="119">
        <f>'Standard + Standard klein'!F26</f>
        <v>0</v>
      </c>
      <c r="G26" s="119" t="str">
        <f>'Standard + Standard klein'!G26</f>
        <v>/</v>
      </c>
      <c r="H26" s="119">
        <f>'Standard + Standard klein'!H26</f>
        <v>0</v>
      </c>
      <c r="I26" s="119" t="str">
        <f>'Standard + Standard klein'!I26</f>
        <v>/</v>
      </c>
      <c r="J26" s="119">
        <f>'Standard + Standard klein'!J26</f>
        <v>1</v>
      </c>
      <c r="K26" s="119" t="str">
        <f>'Standard + Standard klein'!K26</f>
        <v>/</v>
      </c>
      <c r="L26" s="119">
        <f>'Standard + Standard klein'!L26</f>
        <v>2</v>
      </c>
      <c r="M26" s="119" t="str">
        <f>'Standard + Standard klein'!M26</f>
        <v>/</v>
      </c>
      <c r="N26" s="119">
        <f>'Standard + Standard klein'!N26</f>
        <v>3</v>
      </c>
      <c r="O26" s="703" t="str">
        <f>'Standard + Standard klein'!O26</f>
        <v>Das Zugfzg. wird lageabhängig von Seiten THW zugewiesen</v>
      </c>
      <c r="P26" s="704"/>
    </row>
    <row r="27" spans="1:17" ht="15.75" thickBot="1" x14ac:dyDescent="0.3">
      <c r="A27" s="278"/>
      <c r="B27" s="121" t="str">
        <f>'Standard + Standard klein'!B27</f>
        <v>THW</v>
      </c>
      <c r="C27" s="121" t="str">
        <f>'Standard + Standard klein'!C27</f>
        <v>THW</v>
      </c>
      <c r="D27" s="121" t="str">
        <f>'Standard + Standard klein'!D27</f>
        <v>Anhänger</v>
      </c>
      <c r="E27" s="121" t="str">
        <f>'Standard + Standard klein'!E27</f>
        <v/>
      </c>
      <c r="F27" s="136" t="str">
        <f>'Standard + Standard klein'!F27</f>
        <v/>
      </c>
      <c r="G27" s="136" t="str">
        <f>'Standard + Standard klein'!G27</f>
        <v/>
      </c>
      <c r="H27" s="136" t="str">
        <f>'Standard + Standard klein'!H27</f>
        <v/>
      </c>
      <c r="I27" s="136" t="str">
        <f>'Standard + Standard klein'!I27</f>
        <v/>
      </c>
      <c r="J27" s="136" t="str">
        <f>'Standard + Standard klein'!J27</f>
        <v/>
      </c>
      <c r="K27" s="136" t="str">
        <f>'Standard + Standard klein'!K27</f>
        <v/>
      </c>
      <c r="L27" s="136" t="str">
        <f>'Standard + Standard klein'!L27</f>
        <v/>
      </c>
      <c r="M27" s="136" t="str">
        <f>'Standard + Standard klein'!M27</f>
        <v/>
      </c>
      <c r="N27" s="136" t="str">
        <f>'Standard + Standard klein'!N27</f>
        <v/>
      </c>
      <c r="O27" s="121" t="str">
        <f>'Standard + Standard klein'!O27</f>
        <v>an THW-Zugfahrzeug</v>
      </c>
      <c r="P27" s="137" t="str">
        <f>'Standard + Standard klein'!P27</f>
        <v>Notstromaggregat 61 kVA</v>
      </c>
    </row>
    <row r="28" spans="1:17" ht="15.75" thickBot="1" x14ac:dyDescent="0.3">
      <c r="A28" s="86" t="str">
        <f>'Standard + Standard klein'!A28</f>
        <v>Sanitätsdienst</v>
      </c>
      <c r="B28" s="72" t="str">
        <f>'Standard + Standard klein'!B28</f>
        <v>MHD</v>
      </c>
      <c r="C28" s="72" t="str">
        <f>'Standard + Standard klein'!C28</f>
        <v>MHD</v>
      </c>
      <c r="D28" s="72" t="str">
        <f>'Standard + Standard klein'!D28</f>
        <v>RTW</v>
      </c>
      <c r="E28" s="72" t="str">
        <f>'Standard + Standard klein'!E28</f>
        <v>Johannes Deggendorf 71/70</v>
      </c>
      <c r="F28" s="97">
        <f>'Standard + Standard klein'!F28</f>
        <v>0</v>
      </c>
      <c r="G28" s="97" t="str">
        <f>'Standard + Standard klein'!G28</f>
        <v>/</v>
      </c>
      <c r="H28" s="97">
        <f>'Standard + Standard klein'!H28</f>
        <v>0</v>
      </c>
      <c r="I28" s="97" t="str">
        <f>'Standard + Standard klein'!I28</f>
        <v>/</v>
      </c>
      <c r="J28" s="97">
        <f>'Standard + Standard klein'!J28</f>
        <v>0</v>
      </c>
      <c r="K28" s="97" t="str">
        <f>'Standard + Standard klein'!K28</f>
        <v>/</v>
      </c>
      <c r="L28" s="97">
        <f>'Standard + Standard klein'!L28</f>
        <v>2</v>
      </c>
      <c r="M28" s="97" t="str">
        <f>'Standard + Standard klein'!M28</f>
        <v>/</v>
      </c>
      <c r="N28" s="97">
        <f>'Standard + Standard klein'!N28</f>
        <v>2</v>
      </c>
      <c r="O28" s="72" t="str">
        <f>'Standard + Standard klein'!O28</f>
        <v/>
      </c>
      <c r="P28" s="87" t="str">
        <f>'Standard + Standard klein'!P28</f>
        <v/>
      </c>
      <c r="Q28" s="36"/>
    </row>
    <row r="29" spans="1:17" ht="15.75" thickBot="1" x14ac:dyDescent="0.3">
      <c r="A29" s="13"/>
      <c r="B29" s="14"/>
      <c r="C29" s="14"/>
      <c r="D29" s="14"/>
      <c r="E29" s="14"/>
      <c r="F29" s="37">
        <f>SUM(F22:F28)</f>
        <v>0</v>
      </c>
      <c r="G29" s="38" t="s">
        <v>55</v>
      </c>
      <c r="H29" s="38">
        <f>SUM(H22:H28)</f>
        <v>1</v>
      </c>
      <c r="I29" s="38" t="s">
        <v>55</v>
      </c>
      <c r="J29" s="38">
        <f>SUM(J22:J28)</f>
        <v>2</v>
      </c>
      <c r="K29" s="38" t="s">
        <v>55</v>
      </c>
      <c r="L29" s="38">
        <f>SUM(L22:L28)</f>
        <v>10</v>
      </c>
      <c r="M29" s="38" t="s">
        <v>55</v>
      </c>
      <c r="N29" s="39">
        <f>SUM(N22:N28)</f>
        <v>13</v>
      </c>
      <c r="O29" s="15"/>
      <c r="P29" s="15"/>
    </row>
    <row r="30" spans="1:17" x14ac:dyDescent="0.25">
      <c r="A30" s="13"/>
      <c r="B30" s="14"/>
      <c r="C30" s="14"/>
      <c r="D30" s="14"/>
      <c r="E30" s="14"/>
      <c r="F30" s="58"/>
      <c r="G30" s="58"/>
      <c r="H30" s="58"/>
      <c r="I30" s="58"/>
      <c r="J30" s="58"/>
      <c r="K30" s="58"/>
      <c r="L30" s="58"/>
      <c r="M30" s="58"/>
      <c r="N30" s="32"/>
      <c r="O30" s="15"/>
      <c r="P30" s="15"/>
    </row>
    <row r="31" spans="1:17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7" x14ac:dyDescent="0.25">
      <c r="A32" s="107" t="s">
        <v>399</v>
      </c>
      <c r="B32" s="108"/>
      <c r="C32" s="108"/>
      <c r="D32" s="108"/>
      <c r="E32" s="108"/>
    </row>
    <row r="33" spans="1:16" ht="18" customHeight="1" x14ac:dyDescent="0.25">
      <c r="A33" s="107" t="s">
        <v>398</v>
      </c>
      <c r="B33" s="108"/>
      <c r="C33" s="108"/>
      <c r="D33" s="108"/>
      <c r="E33" s="108"/>
    </row>
    <row r="34" spans="1:16" ht="3" customHeight="1" thickBot="1" x14ac:dyDescent="0.3"/>
    <row r="35" spans="1:16" x14ac:dyDescent="0.25">
      <c r="A35" s="673" t="s">
        <v>369</v>
      </c>
      <c r="B35" s="674"/>
      <c r="C35" s="674"/>
      <c r="D35" s="674"/>
      <c r="E35" s="674"/>
      <c r="F35" s="674"/>
      <c r="G35" s="674"/>
      <c r="H35" s="674"/>
      <c r="I35" s="674"/>
      <c r="J35" s="674"/>
      <c r="K35" s="674"/>
      <c r="L35" s="674"/>
      <c r="M35" s="674"/>
      <c r="N35" s="674"/>
      <c r="O35" s="674"/>
      <c r="P35" s="675"/>
    </row>
    <row r="36" spans="1:16" ht="26.25" thickBot="1" x14ac:dyDescent="0.3">
      <c r="A36" s="7" t="s">
        <v>0</v>
      </c>
      <c r="B36" s="273" t="s">
        <v>1</v>
      </c>
      <c r="C36" s="273" t="s">
        <v>2</v>
      </c>
      <c r="D36" s="273" t="s">
        <v>3</v>
      </c>
      <c r="E36" s="273" t="s">
        <v>4</v>
      </c>
      <c r="F36" s="676" t="s">
        <v>5</v>
      </c>
      <c r="G36" s="676"/>
      <c r="H36" s="676"/>
      <c r="I36" s="676"/>
      <c r="J36" s="676"/>
      <c r="K36" s="676"/>
      <c r="L36" s="676"/>
      <c r="M36" s="676"/>
      <c r="N36" s="676"/>
      <c r="O36" s="273" t="s">
        <v>62</v>
      </c>
      <c r="P36" s="9" t="s">
        <v>63</v>
      </c>
    </row>
    <row r="37" spans="1:16" x14ac:dyDescent="0.25">
      <c r="A37" s="666" t="s">
        <v>8</v>
      </c>
      <c r="B37" s="59" t="s">
        <v>26</v>
      </c>
      <c r="C37" s="59" t="s">
        <v>26</v>
      </c>
      <c r="D37" s="59" t="s">
        <v>14</v>
      </c>
      <c r="E37" s="59" t="s">
        <v>27</v>
      </c>
      <c r="F37" s="60">
        <v>0</v>
      </c>
      <c r="G37" s="60" t="s">
        <v>55</v>
      </c>
      <c r="H37" s="60">
        <v>1</v>
      </c>
      <c r="I37" s="60" t="s">
        <v>55</v>
      </c>
      <c r="J37" s="60">
        <v>0</v>
      </c>
      <c r="K37" s="60" t="s">
        <v>55</v>
      </c>
      <c r="L37" s="60">
        <v>4</v>
      </c>
      <c r="M37" s="60" t="s">
        <v>55</v>
      </c>
      <c r="N37" s="61">
        <f>F37+H37+J37+L37</f>
        <v>5</v>
      </c>
      <c r="O37" s="373"/>
      <c r="P37" s="374" t="s">
        <v>71</v>
      </c>
    </row>
    <row r="38" spans="1:16" ht="24.75" customHeight="1" x14ac:dyDescent="0.25">
      <c r="A38" s="667"/>
      <c r="B38" s="62" t="s">
        <v>84</v>
      </c>
      <c r="C38" s="62" t="s">
        <v>84</v>
      </c>
      <c r="D38" s="62" t="s">
        <v>28</v>
      </c>
      <c r="E38" s="62" t="s">
        <v>86</v>
      </c>
      <c r="F38" s="63">
        <v>0</v>
      </c>
      <c r="G38" s="63" t="s">
        <v>55</v>
      </c>
      <c r="H38" s="63">
        <v>0</v>
      </c>
      <c r="I38" s="63" t="s">
        <v>55</v>
      </c>
      <c r="J38" s="63">
        <v>0</v>
      </c>
      <c r="K38" s="63" t="s">
        <v>55</v>
      </c>
      <c r="L38" s="63">
        <v>2</v>
      </c>
      <c r="M38" s="63" t="s">
        <v>55</v>
      </c>
      <c r="N38" s="64">
        <f>F38+H38+J38+L38</f>
        <v>2</v>
      </c>
      <c r="O38" s="705" t="s">
        <v>129</v>
      </c>
      <c r="P38" s="706"/>
    </row>
    <row r="39" spans="1:16" x14ac:dyDescent="0.25">
      <c r="A39" s="667"/>
      <c r="B39" s="62" t="s">
        <v>17</v>
      </c>
      <c r="C39" s="62" t="s">
        <v>17</v>
      </c>
      <c r="D39" s="62" t="s">
        <v>85</v>
      </c>
      <c r="E39" s="62"/>
      <c r="F39" s="63"/>
      <c r="G39" s="63"/>
      <c r="H39" s="63"/>
      <c r="I39" s="63"/>
      <c r="J39" s="63"/>
      <c r="K39" s="63"/>
      <c r="L39" s="63"/>
      <c r="M39" s="63"/>
      <c r="N39" s="64"/>
      <c r="O39" s="378" t="s">
        <v>93</v>
      </c>
      <c r="P39" s="383"/>
    </row>
    <row r="40" spans="1:16" x14ac:dyDescent="0.25">
      <c r="A40" s="667"/>
      <c r="B40" s="62" t="s">
        <v>29</v>
      </c>
      <c r="C40" s="62" t="s">
        <v>29</v>
      </c>
      <c r="D40" s="62" t="s">
        <v>277</v>
      </c>
      <c r="E40" s="62" t="s">
        <v>341</v>
      </c>
      <c r="F40" s="262">
        <v>0</v>
      </c>
      <c r="G40" s="262" t="s">
        <v>55</v>
      </c>
      <c r="H40" s="262">
        <v>0</v>
      </c>
      <c r="I40" s="262" t="s">
        <v>55</v>
      </c>
      <c r="J40" s="262">
        <v>1</v>
      </c>
      <c r="K40" s="262" t="s">
        <v>55</v>
      </c>
      <c r="L40" s="262">
        <v>8</v>
      </c>
      <c r="M40" s="262" t="s">
        <v>55</v>
      </c>
      <c r="N40" s="263">
        <f>F40+H40+J40+L40</f>
        <v>9</v>
      </c>
      <c r="O40" s="469"/>
      <c r="P40" s="470"/>
    </row>
    <row r="41" spans="1:16" ht="15.75" thickBot="1" x14ac:dyDescent="0.3">
      <c r="A41" s="668"/>
      <c r="B41" s="355" t="s">
        <v>10</v>
      </c>
      <c r="C41" s="355" t="s">
        <v>53</v>
      </c>
      <c r="D41" s="355" t="s">
        <v>14</v>
      </c>
      <c r="E41" s="355" t="s">
        <v>54</v>
      </c>
      <c r="F41" s="264">
        <v>0</v>
      </c>
      <c r="G41" s="264" t="s">
        <v>55</v>
      </c>
      <c r="H41" s="264">
        <v>0</v>
      </c>
      <c r="I41" s="264" t="s">
        <v>55</v>
      </c>
      <c r="J41" s="264">
        <v>1</v>
      </c>
      <c r="K41" s="264" t="s">
        <v>55</v>
      </c>
      <c r="L41" s="264">
        <v>5</v>
      </c>
      <c r="M41" s="264" t="s">
        <v>55</v>
      </c>
      <c r="N41" s="495">
        <f>F41+H41+J41+L41</f>
        <v>6</v>
      </c>
      <c r="O41" s="471"/>
      <c r="P41" s="472"/>
    </row>
    <row r="42" spans="1:16" x14ac:dyDescent="0.25">
      <c r="A42" s="667" t="s">
        <v>9</v>
      </c>
      <c r="B42" s="563" t="s">
        <v>26</v>
      </c>
      <c r="C42" s="563" t="s">
        <v>35</v>
      </c>
      <c r="D42" s="563" t="s">
        <v>14</v>
      </c>
      <c r="E42" s="563" t="s">
        <v>36</v>
      </c>
      <c r="F42" s="564">
        <v>0</v>
      </c>
      <c r="G42" s="564" t="s">
        <v>55</v>
      </c>
      <c r="H42" s="564">
        <v>1</v>
      </c>
      <c r="I42" s="564" t="s">
        <v>55</v>
      </c>
      <c r="J42" s="564">
        <v>0</v>
      </c>
      <c r="K42" s="564" t="s">
        <v>55</v>
      </c>
      <c r="L42" s="564">
        <v>6</v>
      </c>
      <c r="M42" s="564" t="s">
        <v>55</v>
      </c>
      <c r="N42" s="266">
        <f t="shared" ref="N42:N43" si="0">F42+H42+J42+L42</f>
        <v>7</v>
      </c>
      <c r="O42" s="565"/>
      <c r="P42" s="566" t="s">
        <v>71</v>
      </c>
    </row>
    <row r="43" spans="1:16" x14ac:dyDescent="0.25">
      <c r="A43" s="667"/>
      <c r="B43" s="73" t="s">
        <v>17</v>
      </c>
      <c r="C43" s="73" t="s">
        <v>31</v>
      </c>
      <c r="D43" s="73" t="s">
        <v>95</v>
      </c>
      <c r="E43" s="73" t="s">
        <v>343</v>
      </c>
      <c r="F43" s="265">
        <v>0</v>
      </c>
      <c r="G43" s="265" t="s">
        <v>55</v>
      </c>
      <c r="H43" s="265">
        <v>0</v>
      </c>
      <c r="I43" s="265" t="s">
        <v>55</v>
      </c>
      <c r="J43" s="265">
        <v>1</v>
      </c>
      <c r="K43" s="265" t="s">
        <v>55</v>
      </c>
      <c r="L43" s="265">
        <v>8</v>
      </c>
      <c r="M43" s="265" t="s">
        <v>55</v>
      </c>
      <c r="N43" s="266">
        <f t="shared" si="0"/>
        <v>9</v>
      </c>
      <c r="O43" s="475" t="s">
        <v>74</v>
      </c>
      <c r="P43" s="476"/>
    </row>
    <row r="44" spans="1:16" x14ac:dyDescent="0.25">
      <c r="A44" s="667"/>
      <c r="B44" s="73" t="s">
        <v>32</v>
      </c>
      <c r="C44" s="73" t="s">
        <v>32</v>
      </c>
      <c r="D44" s="73" t="s">
        <v>28</v>
      </c>
      <c r="E44" s="73" t="s">
        <v>206</v>
      </c>
      <c r="F44" s="265">
        <v>0</v>
      </c>
      <c r="G44" s="265" t="s">
        <v>55</v>
      </c>
      <c r="H44" s="265">
        <v>0</v>
      </c>
      <c r="I44" s="265" t="s">
        <v>55</v>
      </c>
      <c r="J44" s="265">
        <v>0</v>
      </c>
      <c r="K44" s="265" t="s">
        <v>55</v>
      </c>
      <c r="L44" s="265">
        <v>2</v>
      </c>
      <c r="M44" s="265" t="s">
        <v>55</v>
      </c>
      <c r="N44" s="266">
        <f>F44+H44+J44+L44</f>
        <v>2</v>
      </c>
      <c r="O44" s="475" t="s">
        <v>102</v>
      </c>
      <c r="P44" s="476"/>
    </row>
    <row r="45" spans="1:16" x14ac:dyDescent="0.25">
      <c r="A45" s="667"/>
      <c r="B45" s="567" t="s">
        <v>33</v>
      </c>
      <c r="C45" s="567" t="s">
        <v>33</v>
      </c>
      <c r="D45" s="567" t="s">
        <v>14</v>
      </c>
      <c r="E45" s="567" t="s">
        <v>34</v>
      </c>
      <c r="F45" s="568">
        <v>0</v>
      </c>
      <c r="G45" s="568" t="s">
        <v>55</v>
      </c>
      <c r="H45" s="568">
        <v>0</v>
      </c>
      <c r="I45" s="568" t="s">
        <v>55</v>
      </c>
      <c r="J45" s="568">
        <v>1</v>
      </c>
      <c r="K45" s="568" t="s">
        <v>55</v>
      </c>
      <c r="L45" s="568">
        <v>5</v>
      </c>
      <c r="M45" s="568" t="s">
        <v>55</v>
      </c>
      <c r="N45" s="266">
        <f t="shared" ref="N45:N47" si="1">F45+H45+J45+L45</f>
        <v>6</v>
      </c>
      <c r="O45" s="569"/>
      <c r="P45" s="570"/>
    </row>
    <row r="46" spans="1:16" x14ac:dyDescent="0.25">
      <c r="A46" s="667"/>
      <c r="B46" s="567" t="s">
        <v>37</v>
      </c>
      <c r="C46" s="567" t="s">
        <v>76</v>
      </c>
      <c r="D46" s="567" t="s">
        <v>106</v>
      </c>
      <c r="E46" s="567" t="s">
        <v>336</v>
      </c>
      <c r="F46" s="568">
        <v>0</v>
      </c>
      <c r="G46" s="568" t="s">
        <v>55</v>
      </c>
      <c r="H46" s="568">
        <v>0</v>
      </c>
      <c r="I46" s="568" t="s">
        <v>55</v>
      </c>
      <c r="J46" s="568">
        <v>1</v>
      </c>
      <c r="K46" s="568" t="s">
        <v>55</v>
      </c>
      <c r="L46" s="568">
        <v>5</v>
      </c>
      <c r="M46" s="568" t="s">
        <v>55</v>
      </c>
      <c r="N46" s="266">
        <f t="shared" si="1"/>
        <v>6</v>
      </c>
      <c r="O46" s="569" t="s">
        <v>359</v>
      </c>
      <c r="P46" s="570"/>
    </row>
    <row r="47" spans="1:16" ht="15.75" thickBot="1" x14ac:dyDescent="0.3">
      <c r="A47" s="668"/>
      <c r="B47" s="571" t="s">
        <v>37</v>
      </c>
      <c r="C47" s="571" t="s">
        <v>76</v>
      </c>
      <c r="D47" s="571" t="s">
        <v>367</v>
      </c>
      <c r="E47" s="571" t="s">
        <v>376</v>
      </c>
      <c r="F47" s="586">
        <v>0</v>
      </c>
      <c r="G47" s="586" t="s">
        <v>55</v>
      </c>
      <c r="H47" s="586">
        <v>0</v>
      </c>
      <c r="I47" s="586" t="s">
        <v>55</v>
      </c>
      <c r="J47" s="586">
        <v>1</v>
      </c>
      <c r="K47" s="586" t="s">
        <v>55</v>
      </c>
      <c r="L47" s="586">
        <v>1</v>
      </c>
      <c r="M47" s="586" t="s">
        <v>55</v>
      </c>
      <c r="N47" s="266">
        <f t="shared" si="1"/>
        <v>2</v>
      </c>
      <c r="O47" s="573"/>
      <c r="P47" s="574" t="s">
        <v>70</v>
      </c>
    </row>
    <row r="48" spans="1:16" ht="15.75" thickBot="1" x14ac:dyDescent="0.3">
      <c r="A48" s="26"/>
      <c r="B48" s="27"/>
      <c r="C48" s="27"/>
      <c r="D48" s="27"/>
      <c r="E48" s="27"/>
      <c r="F48" s="23">
        <f>SUM(F37:F47)</f>
        <v>0</v>
      </c>
      <c r="G48" s="24" t="s">
        <v>55</v>
      </c>
      <c r="H48" s="24">
        <f>SUM(H37:H47)</f>
        <v>2</v>
      </c>
      <c r="I48" s="24" t="s">
        <v>55</v>
      </c>
      <c r="J48" s="24">
        <f>SUM(J37:J47)</f>
        <v>6</v>
      </c>
      <c r="K48" s="24" t="s">
        <v>55</v>
      </c>
      <c r="L48" s="24">
        <f>SUM(L37:L47)</f>
        <v>46</v>
      </c>
      <c r="M48" s="24" t="s">
        <v>55</v>
      </c>
      <c r="N48" s="25">
        <f>SUM(N37:N47)</f>
        <v>54</v>
      </c>
      <c r="O48" s="28"/>
      <c r="P48" s="28"/>
    </row>
    <row r="49" spans="1:16" ht="7.5" customHeight="1" thickBot="1" x14ac:dyDescent="0.3">
      <c r="A49" s="13"/>
      <c r="B49" s="14"/>
      <c r="C49" s="14"/>
      <c r="D49" s="14"/>
      <c r="E49" s="14"/>
      <c r="F49" s="95"/>
      <c r="G49" s="95"/>
      <c r="H49" s="95"/>
      <c r="I49" s="95"/>
      <c r="J49" s="95"/>
      <c r="K49" s="95"/>
      <c r="L49" s="95"/>
      <c r="M49" s="95"/>
      <c r="N49" s="32"/>
      <c r="O49" s="15"/>
      <c r="P49" s="15"/>
    </row>
    <row r="50" spans="1:16" x14ac:dyDescent="0.25">
      <c r="A50" s="673" t="s">
        <v>370</v>
      </c>
      <c r="B50" s="674"/>
      <c r="C50" s="674"/>
      <c r="D50" s="674"/>
      <c r="E50" s="674"/>
      <c r="F50" s="674"/>
      <c r="G50" s="674"/>
      <c r="H50" s="674"/>
      <c r="I50" s="674"/>
      <c r="J50" s="674"/>
      <c r="K50" s="674"/>
      <c r="L50" s="674"/>
      <c r="M50" s="674"/>
      <c r="N50" s="674"/>
      <c r="O50" s="674"/>
      <c r="P50" s="675"/>
    </row>
    <row r="51" spans="1:16" ht="26.25" thickBot="1" x14ac:dyDescent="0.3">
      <c r="A51" s="7" t="s">
        <v>0</v>
      </c>
      <c r="B51" s="273" t="s">
        <v>1</v>
      </c>
      <c r="C51" s="273" t="s">
        <v>2</v>
      </c>
      <c r="D51" s="273" t="s">
        <v>3</v>
      </c>
      <c r="E51" s="273" t="s">
        <v>4</v>
      </c>
      <c r="F51" s="676" t="s">
        <v>5</v>
      </c>
      <c r="G51" s="676"/>
      <c r="H51" s="676"/>
      <c r="I51" s="676"/>
      <c r="J51" s="676"/>
      <c r="K51" s="676"/>
      <c r="L51" s="676"/>
      <c r="M51" s="676"/>
      <c r="N51" s="676"/>
      <c r="O51" s="273" t="s">
        <v>62</v>
      </c>
      <c r="P51" s="9" t="s">
        <v>63</v>
      </c>
    </row>
    <row r="52" spans="1:16" x14ac:dyDescent="0.25">
      <c r="A52" s="666" t="s">
        <v>60</v>
      </c>
      <c r="B52" s="210" t="s">
        <v>10</v>
      </c>
      <c r="C52" s="210" t="s">
        <v>92</v>
      </c>
      <c r="D52" s="210" t="s">
        <v>40</v>
      </c>
      <c r="E52" s="210" t="s">
        <v>211</v>
      </c>
      <c r="F52" s="211">
        <v>0</v>
      </c>
      <c r="G52" s="211" t="s">
        <v>55</v>
      </c>
      <c r="H52" s="211">
        <v>1</v>
      </c>
      <c r="I52" s="211" t="s">
        <v>55</v>
      </c>
      <c r="J52" s="211">
        <v>1</v>
      </c>
      <c r="K52" s="211" t="s">
        <v>55</v>
      </c>
      <c r="L52" s="211">
        <v>7</v>
      </c>
      <c r="M52" s="211" t="s">
        <v>55</v>
      </c>
      <c r="N52" s="212">
        <f>F52+H52+J52+L52</f>
        <v>9</v>
      </c>
      <c r="O52" s="447"/>
      <c r="P52" s="448" t="s">
        <v>71</v>
      </c>
    </row>
    <row r="53" spans="1:16" x14ac:dyDescent="0.25">
      <c r="A53" s="667"/>
      <c r="B53" s="213" t="s">
        <v>171</v>
      </c>
      <c r="C53" s="213" t="s">
        <v>87</v>
      </c>
      <c r="D53" s="213" t="s">
        <v>88</v>
      </c>
      <c r="E53" s="213" t="s">
        <v>89</v>
      </c>
      <c r="F53" s="214">
        <v>0</v>
      </c>
      <c r="G53" s="214" t="s">
        <v>55</v>
      </c>
      <c r="H53" s="214">
        <v>0</v>
      </c>
      <c r="I53" s="214" t="s">
        <v>55</v>
      </c>
      <c r="J53" s="214">
        <v>1</v>
      </c>
      <c r="K53" s="214" t="s">
        <v>55</v>
      </c>
      <c r="L53" s="214">
        <v>5</v>
      </c>
      <c r="M53" s="214" t="s">
        <v>55</v>
      </c>
      <c r="N53" s="215">
        <f>L53+J53+H53+F53</f>
        <v>6</v>
      </c>
      <c r="O53" s="449"/>
      <c r="P53" s="450"/>
    </row>
    <row r="54" spans="1:16" ht="21" customHeight="1" x14ac:dyDescent="0.25">
      <c r="A54" s="667"/>
      <c r="B54" s="213" t="s">
        <v>10</v>
      </c>
      <c r="C54" s="213" t="s">
        <v>10</v>
      </c>
      <c r="D54" s="213" t="s">
        <v>91</v>
      </c>
      <c r="E54" s="213" t="s">
        <v>123</v>
      </c>
      <c r="F54" s="214">
        <v>0</v>
      </c>
      <c r="G54" s="214" t="s">
        <v>55</v>
      </c>
      <c r="H54" s="214">
        <v>0</v>
      </c>
      <c r="I54" s="214" t="s">
        <v>55</v>
      </c>
      <c r="J54" s="214">
        <v>1</v>
      </c>
      <c r="K54" s="214" t="s">
        <v>55</v>
      </c>
      <c r="L54" s="214">
        <v>1</v>
      </c>
      <c r="M54" s="214" t="s">
        <v>55</v>
      </c>
      <c r="N54" s="215">
        <f>L54+J54+H54+F54</f>
        <v>2</v>
      </c>
      <c r="O54" s="701" t="s">
        <v>234</v>
      </c>
      <c r="P54" s="702"/>
    </row>
    <row r="55" spans="1:16" x14ac:dyDescent="0.25">
      <c r="A55" s="667"/>
      <c r="B55" s="218" t="s">
        <v>10</v>
      </c>
      <c r="C55" s="218" t="s">
        <v>10</v>
      </c>
      <c r="D55" s="218" t="s">
        <v>148</v>
      </c>
      <c r="E55" s="218"/>
      <c r="F55" s="219"/>
      <c r="G55" s="214"/>
      <c r="H55" s="219"/>
      <c r="I55" s="214"/>
      <c r="J55" s="219"/>
      <c r="K55" s="214"/>
      <c r="L55" s="219"/>
      <c r="M55" s="219"/>
      <c r="N55" s="215"/>
      <c r="O55" s="451"/>
      <c r="P55" s="452"/>
    </row>
    <row r="56" spans="1:16" ht="15" customHeight="1" x14ac:dyDescent="0.25">
      <c r="A56" s="667"/>
      <c r="B56" s="218" t="s">
        <v>10</v>
      </c>
      <c r="C56" s="218" t="s">
        <v>10</v>
      </c>
      <c r="D56" s="218" t="s">
        <v>188</v>
      </c>
      <c r="E56" s="218"/>
      <c r="F56" s="219"/>
      <c r="G56" s="214"/>
      <c r="H56" s="219"/>
      <c r="I56" s="214"/>
      <c r="J56" s="219"/>
      <c r="K56" s="214"/>
      <c r="L56" s="219"/>
      <c r="M56" s="219"/>
      <c r="N56" s="215"/>
      <c r="O56" s="701" t="s">
        <v>225</v>
      </c>
      <c r="P56" s="702"/>
    </row>
    <row r="57" spans="1:16" x14ac:dyDescent="0.25">
      <c r="A57" s="667"/>
      <c r="B57" s="218" t="s">
        <v>10</v>
      </c>
      <c r="C57" s="218" t="s">
        <v>10</v>
      </c>
      <c r="D57" s="218" t="s">
        <v>90</v>
      </c>
      <c r="E57" s="218"/>
      <c r="F57" s="219"/>
      <c r="G57" s="214"/>
      <c r="H57" s="219"/>
      <c r="I57" s="214"/>
      <c r="J57" s="219"/>
      <c r="K57" s="214"/>
      <c r="L57" s="219"/>
      <c r="M57" s="219"/>
      <c r="N57" s="215"/>
      <c r="O57" s="449" t="s">
        <v>247</v>
      </c>
      <c r="P57" s="450"/>
    </row>
    <row r="58" spans="1:16" x14ac:dyDescent="0.25">
      <c r="A58" s="667"/>
      <c r="B58" s="213" t="s">
        <v>17</v>
      </c>
      <c r="C58" s="213" t="s">
        <v>17</v>
      </c>
      <c r="D58" s="213" t="s">
        <v>90</v>
      </c>
      <c r="E58" s="213"/>
      <c r="F58" s="214"/>
      <c r="G58" s="214"/>
      <c r="H58" s="214"/>
      <c r="I58" s="214"/>
      <c r="J58" s="214"/>
      <c r="K58" s="214"/>
      <c r="L58" s="214"/>
      <c r="M58" s="214"/>
      <c r="N58" s="215"/>
      <c r="O58" s="449" t="s">
        <v>247</v>
      </c>
      <c r="P58" s="450"/>
    </row>
    <row r="59" spans="1:16" ht="15.75" thickBot="1" x14ac:dyDescent="0.3">
      <c r="A59" s="271"/>
      <c r="B59" s="363" t="s">
        <v>10</v>
      </c>
      <c r="C59" s="363" t="s">
        <v>10</v>
      </c>
      <c r="D59" s="363" t="s">
        <v>125</v>
      </c>
      <c r="E59" s="363" t="s">
        <v>126</v>
      </c>
      <c r="F59" s="364">
        <v>0</v>
      </c>
      <c r="G59" s="364" t="s">
        <v>55</v>
      </c>
      <c r="H59" s="364">
        <v>0</v>
      </c>
      <c r="I59" s="364" t="s">
        <v>55</v>
      </c>
      <c r="J59" s="364">
        <v>0</v>
      </c>
      <c r="K59" s="364" t="s">
        <v>55</v>
      </c>
      <c r="L59" s="364">
        <v>0</v>
      </c>
      <c r="M59" s="364" t="s">
        <v>55</v>
      </c>
      <c r="N59" s="215">
        <f t="shared" ref="N59" si="2">L59+J59+H59+F59</f>
        <v>0</v>
      </c>
      <c r="O59" s="453" t="s">
        <v>127</v>
      </c>
      <c r="P59" s="454" t="s">
        <v>128</v>
      </c>
    </row>
    <row r="60" spans="1:16" ht="22.5" x14ac:dyDescent="0.25">
      <c r="A60" s="667" t="s">
        <v>61</v>
      </c>
      <c r="B60" s="365" t="s">
        <v>10</v>
      </c>
      <c r="C60" s="366" t="s">
        <v>248</v>
      </c>
      <c r="D60" s="365" t="s">
        <v>249</v>
      </c>
      <c r="E60" s="365" t="s">
        <v>250</v>
      </c>
      <c r="F60" s="367">
        <v>0</v>
      </c>
      <c r="G60" s="367" t="s">
        <v>55</v>
      </c>
      <c r="H60" s="367">
        <v>0</v>
      </c>
      <c r="I60" s="367" t="s">
        <v>55</v>
      </c>
      <c r="J60" s="367">
        <v>1</v>
      </c>
      <c r="K60" s="367" t="s">
        <v>55</v>
      </c>
      <c r="L60" s="367">
        <v>5</v>
      </c>
      <c r="M60" s="367" t="s">
        <v>55</v>
      </c>
      <c r="N60" s="371">
        <f t="shared" ref="N60:N61" si="3">L60+J60+H60+F60</f>
        <v>6</v>
      </c>
      <c r="O60" s="430"/>
      <c r="P60" s="455"/>
    </row>
    <row r="61" spans="1:16" x14ac:dyDescent="0.25">
      <c r="A61" s="667"/>
      <c r="B61" s="369" t="s">
        <v>94</v>
      </c>
      <c r="C61" s="369" t="s">
        <v>94</v>
      </c>
      <c r="D61" s="369" t="s">
        <v>95</v>
      </c>
      <c r="E61" s="369" t="s">
        <v>212</v>
      </c>
      <c r="F61" s="370">
        <v>0</v>
      </c>
      <c r="G61" s="370" t="s">
        <v>55</v>
      </c>
      <c r="H61" s="370">
        <v>0</v>
      </c>
      <c r="I61" s="370" t="s">
        <v>55</v>
      </c>
      <c r="J61" s="370">
        <v>1</v>
      </c>
      <c r="K61" s="370" t="s">
        <v>55</v>
      </c>
      <c r="L61" s="370">
        <v>8</v>
      </c>
      <c r="M61" s="370" t="s">
        <v>55</v>
      </c>
      <c r="N61" s="371">
        <f t="shared" si="3"/>
        <v>9</v>
      </c>
      <c r="O61" s="429"/>
      <c r="P61" s="456"/>
    </row>
    <row r="62" spans="1:16" x14ac:dyDescent="0.25">
      <c r="A62" s="667"/>
      <c r="B62" s="369" t="s">
        <v>98</v>
      </c>
      <c r="C62" s="369" t="s">
        <v>98</v>
      </c>
      <c r="D62" s="369" t="s">
        <v>99</v>
      </c>
      <c r="E62" s="369" t="s">
        <v>100</v>
      </c>
      <c r="F62" s="370">
        <v>0</v>
      </c>
      <c r="G62" s="370" t="s">
        <v>55</v>
      </c>
      <c r="H62" s="370">
        <v>0</v>
      </c>
      <c r="I62" s="370" t="s">
        <v>55</v>
      </c>
      <c r="J62" s="370">
        <v>1</v>
      </c>
      <c r="K62" s="370" t="s">
        <v>55</v>
      </c>
      <c r="L62" s="370">
        <v>7</v>
      </c>
      <c r="M62" s="370" t="s">
        <v>55</v>
      </c>
      <c r="N62" s="371">
        <f>L62+J62+H62+F62</f>
        <v>8</v>
      </c>
      <c r="O62" s="429"/>
      <c r="P62" s="456"/>
    </row>
    <row r="63" spans="1:16" ht="22.5" x14ac:dyDescent="0.25">
      <c r="A63" s="667"/>
      <c r="B63" s="369" t="s">
        <v>17</v>
      </c>
      <c r="C63" s="372" t="s">
        <v>252</v>
      </c>
      <c r="D63" s="369" t="s">
        <v>249</v>
      </c>
      <c r="E63" s="369" t="s">
        <v>251</v>
      </c>
      <c r="F63" s="367">
        <v>0</v>
      </c>
      <c r="G63" s="367" t="s">
        <v>55</v>
      </c>
      <c r="H63" s="367">
        <v>0</v>
      </c>
      <c r="I63" s="367" t="s">
        <v>55</v>
      </c>
      <c r="J63" s="367">
        <v>1</v>
      </c>
      <c r="K63" s="367" t="s">
        <v>55</v>
      </c>
      <c r="L63" s="367">
        <v>5</v>
      </c>
      <c r="M63" s="367" t="s">
        <v>55</v>
      </c>
      <c r="N63" s="371">
        <f t="shared" ref="N63:N66" si="4">L63+J63+H63+F63</f>
        <v>6</v>
      </c>
      <c r="O63" s="429"/>
      <c r="P63" s="456"/>
    </row>
    <row r="64" spans="1:16" x14ac:dyDescent="0.25">
      <c r="A64" s="667"/>
      <c r="B64" s="540" t="s">
        <v>17</v>
      </c>
      <c r="C64" s="590" t="s">
        <v>17</v>
      </c>
      <c r="D64" s="540" t="s">
        <v>28</v>
      </c>
      <c r="E64" s="540" t="s">
        <v>210</v>
      </c>
      <c r="F64" s="576">
        <v>0</v>
      </c>
      <c r="G64" s="576" t="s">
        <v>55</v>
      </c>
      <c r="H64" s="576">
        <v>1</v>
      </c>
      <c r="I64" s="576" t="s">
        <v>55</v>
      </c>
      <c r="J64" s="576">
        <v>1</v>
      </c>
      <c r="K64" s="576" t="s">
        <v>55</v>
      </c>
      <c r="L64" s="576">
        <v>3</v>
      </c>
      <c r="M64" s="576" t="s">
        <v>55</v>
      </c>
      <c r="N64" s="591">
        <f t="shared" si="4"/>
        <v>5</v>
      </c>
      <c r="O64" s="577" t="s">
        <v>102</v>
      </c>
      <c r="P64" s="578" t="s">
        <v>71</v>
      </c>
    </row>
    <row r="65" spans="1:16" x14ac:dyDescent="0.25">
      <c r="A65" s="667"/>
      <c r="B65" s="521" t="s">
        <v>26</v>
      </c>
      <c r="C65" s="521" t="s">
        <v>360</v>
      </c>
      <c r="D65" s="521" t="s">
        <v>106</v>
      </c>
      <c r="E65" s="521" t="s">
        <v>241</v>
      </c>
      <c r="F65" s="543">
        <v>0</v>
      </c>
      <c r="G65" s="543" t="s">
        <v>55</v>
      </c>
      <c r="H65" s="543">
        <v>0</v>
      </c>
      <c r="I65" s="543" t="s">
        <v>55</v>
      </c>
      <c r="J65" s="543">
        <v>1</v>
      </c>
      <c r="K65" s="543" t="s">
        <v>55</v>
      </c>
      <c r="L65" s="543">
        <v>5</v>
      </c>
      <c r="M65" s="543" t="s">
        <v>55</v>
      </c>
      <c r="N65" s="591">
        <f t="shared" si="4"/>
        <v>6</v>
      </c>
      <c r="O65" s="579" t="s">
        <v>359</v>
      </c>
      <c r="P65" s="578"/>
    </row>
    <row r="66" spans="1:16" ht="15.75" thickBot="1" x14ac:dyDescent="0.3">
      <c r="A66" s="668"/>
      <c r="B66" s="547" t="s">
        <v>26</v>
      </c>
      <c r="C66" s="547" t="s">
        <v>360</v>
      </c>
      <c r="D66" s="547" t="s">
        <v>367</v>
      </c>
      <c r="E66" s="547" t="s">
        <v>377</v>
      </c>
      <c r="F66" s="550">
        <v>0</v>
      </c>
      <c r="G66" s="550" t="s">
        <v>55</v>
      </c>
      <c r="H66" s="550">
        <v>0</v>
      </c>
      <c r="I66" s="550" t="s">
        <v>55</v>
      </c>
      <c r="J66" s="550">
        <v>1</v>
      </c>
      <c r="K66" s="550" t="s">
        <v>55</v>
      </c>
      <c r="L66" s="550">
        <v>1</v>
      </c>
      <c r="M66" s="550" t="s">
        <v>55</v>
      </c>
      <c r="N66" s="591">
        <f t="shared" si="4"/>
        <v>2</v>
      </c>
      <c r="O66" s="580"/>
      <c r="P66" s="581" t="s">
        <v>70</v>
      </c>
    </row>
    <row r="67" spans="1:16" ht="15.75" thickBot="1" x14ac:dyDescent="0.3">
      <c r="A67" s="1"/>
      <c r="B67" s="1"/>
      <c r="C67" s="1"/>
      <c r="D67" s="1"/>
      <c r="E67" s="1"/>
      <c r="F67" s="252">
        <f>SUM(F52:F66)</f>
        <v>0</v>
      </c>
      <c r="G67" s="42" t="s">
        <v>55</v>
      </c>
      <c r="H67" s="43">
        <f>SUM(H52:H66)</f>
        <v>2</v>
      </c>
      <c r="I67" s="42" t="s">
        <v>55</v>
      </c>
      <c r="J67" s="43">
        <f>SUM(J52:J66)</f>
        <v>10</v>
      </c>
      <c r="K67" s="42" t="s">
        <v>55</v>
      </c>
      <c r="L67" s="43">
        <f>SUM(L52:L66)</f>
        <v>47</v>
      </c>
      <c r="M67" s="42" t="s">
        <v>55</v>
      </c>
      <c r="N67" s="44">
        <f>SUM(N52:N66)</f>
        <v>59</v>
      </c>
      <c r="O67" s="1"/>
      <c r="P67" s="1"/>
    </row>
    <row r="68" spans="1:16" ht="7.5" customHeight="1" thickBot="1" x14ac:dyDescent="0.3"/>
    <row r="69" spans="1:16" ht="15.75" thickBot="1" x14ac:dyDescent="0.3">
      <c r="D69" s="657" t="s">
        <v>81</v>
      </c>
      <c r="E69" s="658"/>
      <c r="F69" s="19">
        <f>F67+F48+F29+F18</f>
        <v>1</v>
      </c>
      <c r="G69" s="306" t="s">
        <v>55</v>
      </c>
      <c r="H69" s="304">
        <f>H67+H48+H29+H18</f>
        <v>11</v>
      </c>
      <c r="I69" s="304" t="s">
        <v>55</v>
      </c>
      <c r="J69" s="304">
        <f>J67+J48+J29+J18</f>
        <v>21</v>
      </c>
      <c r="K69" s="304" t="s">
        <v>55</v>
      </c>
      <c r="L69" s="304">
        <f>L67+L48+L29+L18</f>
        <v>121</v>
      </c>
      <c r="M69" s="304" t="s">
        <v>55</v>
      </c>
      <c r="N69" s="305">
        <f>N67+N48+N29+N18</f>
        <v>154</v>
      </c>
    </row>
    <row r="70" spans="1:16" ht="15.75" thickBot="1" x14ac:dyDescent="0.3">
      <c r="D70" s="657" t="s">
        <v>183</v>
      </c>
      <c r="E70" s="658"/>
      <c r="F70" s="283">
        <f>1+COUNTIF(F8:F17,0)+COUNTIF(F22:F28,0)+COUNTIF(F37:F47,0)+COUNTIF(F52:F66,0)</f>
        <v>36</v>
      </c>
      <c r="G70" s="659" t="s">
        <v>185</v>
      </c>
      <c r="H70" s="659"/>
      <c r="I70" s="659"/>
      <c r="J70" s="659"/>
      <c r="K70" s="659"/>
      <c r="L70" s="659"/>
      <c r="M70" s="659"/>
      <c r="N70" s="658"/>
    </row>
    <row r="71" spans="1:16" ht="15.75" thickBot="1" x14ac:dyDescent="0.3">
      <c r="D71" s="660" t="s">
        <v>184</v>
      </c>
      <c r="E71" s="661"/>
      <c r="F71" s="284">
        <f>COUNTBLANK(F7:F17)+COUNTBLANK(F22:F28)+COUNTBLANK(F37:F47)+COUNTBLANK(F52:F66)</f>
        <v>8</v>
      </c>
      <c r="G71" s="662" t="s">
        <v>187</v>
      </c>
      <c r="H71" s="662"/>
      <c r="I71" s="662"/>
      <c r="J71" s="662"/>
      <c r="K71" s="662"/>
      <c r="L71" s="662"/>
      <c r="M71" s="662"/>
      <c r="N71" s="661"/>
    </row>
  </sheetData>
  <mergeCells count="24">
    <mergeCell ref="A5:P5"/>
    <mergeCell ref="F6:N6"/>
    <mergeCell ref="A11:A17"/>
    <mergeCell ref="A20:P20"/>
    <mergeCell ref="F21:N21"/>
    <mergeCell ref="A7:A9"/>
    <mergeCell ref="A60:A66"/>
    <mergeCell ref="A35:P35"/>
    <mergeCell ref="F36:N36"/>
    <mergeCell ref="A37:A41"/>
    <mergeCell ref="A22:A25"/>
    <mergeCell ref="A42:A47"/>
    <mergeCell ref="A50:P50"/>
    <mergeCell ref="F51:N51"/>
    <mergeCell ref="A52:A58"/>
    <mergeCell ref="O54:P54"/>
    <mergeCell ref="O56:P56"/>
    <mergeCell ref="O26:P26"/>
    <mergeCell ref="O38:P38"/>
    <mergeCell ref="D70:E70"/>
    <mergeCell ref="G70:N70"/>
    <mergeCell ref="D71:E71"/>
    <mergeCell ref="G71:N71"/>
    <mergeCell ref="D69:E69"/>
  </mergeCells>
  <pageMargins left="0" right="0" top="0.39370078740157483" bottom="0.39370078740157483" header="0.31496062992125984" footer="0.31496062992125984"/>
  <pageSetup paperSize="9" orientation="landscape" r:id="rId1"/>
  <rowBreaks count="1" manualBreakCount="1">
    <brk id="3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8"/>
  <sheetViews>
    <sheetView showGridLines="0" zoomScale="115" zoomScaleNormal="115" workbookViewId="0">
      <selection activeCell="A98" sqref="A98"/>
    </sheetView>
  </sheetViews>
  <sheetFormatPr baseColWidth="10" defaultRowHeight="15" x14ac:dyDescent="0.25"/>
  <cols>
    <col min="1" max="1" width="11.28515625" customWidth="1"/>
    <col min="2" max="3" width="12.7109375" customWidth="1"/>
    <col min="4" max="4" width="10.28515625" customWidth="1"/>
    <col min="5" max="5" width="20.28515625" customWidth="1"/>
    <col min="6" max="6" width="2.7109375" customWidth="1"/>
    <col min="7" max="7" width="1.7109375" customWidth="1"/>
    <col min="8" max="8" width="2.7109375" customWidth="1"/>
    <col min="9" max="9" width="1.7109375" customWidth="1"/>
    <col min="10" max="10" width="2.7109375" customWidth="1"/>
    <col min="11" max="11" width="1.7109375" customWidth="1"/>
    <col min="12" max="12" width="2.7109375" customWidth="1"/>
    <col min="13" max="13" width="1.7109375" customWidth="1"/>
    <col min="14" max="14" width="2.7109375" customWidth="1"/>
    <col min="15" max="16" width="24.7109375" customWidth="1"/>
  </cols>
  <sheetData>
    <row r="1" spans="1:16" ht="26.25" x14ac:dyDescent="0.25">
      <c r="A1" s="713" t="s">
        <v>244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</row>
    <row r="2" spans="1:16" x14ac:dyDescent="0.25">
      <c r="A2" s="107" t="str">
        <f>'Standard + Standard klein'!A2</f>
        <v>Kontingentführung Standard, Ölwehr, HydroSub und Sturmschäden: Erwin Wurzer (Stellvertreter Bernhard Süß)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x14ac:dyDescent="0.25">
      <c r="A3" s="107" t="str">
        <f>'Standard + Standard klein'!A3</f>
        <v>Kontingentführung Hochwasser (Pumpen + Sandsäcke), ABC-Abwehr und Waldbrand: Bernhard Süß (Stellvertreter Erwin Wurzer )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6" ht="11.25" customHeight="1" thickBot="1" x14ac:dyDescent="0.3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6" ht="15.75" thickBot="1" x14ac:dyDescent="0.3">
      <c r="A5" s="669" t="s">
        <v>83</v>
      </c>
      <c r="B5" s="670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1"/>
    </row>
    <row r="6" spans="1:16" ht="25.5" x14ac:dyDescent="0.25">
      <c r="A6" s="17" t="s">
        <v>0</v>
      </c>
      <c r="B6" s="534" t="s">
        <v>1</v>
      </c>
      <c r="C6" s="534" t="s">
        <v>2</v>
      </c>
      <c r="D6" s="534" t="s">
        <v>3</v>
      </c>
      <c r="E6" s="534" t="s">
        <v>4</v>
      </c>
      <c r="F6" s="707" t="s">
        <v>5</v>
      </c>
      <c r="G6" s="707"/>
      <c r="H6" s="707"/>
      <c r="I6" s="707"/>
      <c r="J6" s="707"/>
      <c r="K6" s="707"/>
      <c r="L6" s="707"/>
      <c r="M6" s="707"/>
      <c r="N6" s="707"/>
      <c r="O6" s="534" t="s">
        <v>62</v>
      </c>
      <c r="P6" s="18" t="s">
        <v>63</v>
      </c>
    </row>
    <row r="7" spans="1:16" ht="22.5" x14ac:dyDescent="0.25">
      <c r="A7" s="708" t="str">
        <f>'Standard + Standard klein'!A7:A9</f>
        <v>Voraus-kommando</v>
      </c>
      <c r="B7" s="16" t="str">
        <f>'Standard + Standard klein'!B7</f>
        <v>Deggendorf</v>
      </c>
      <c r="C7" s="16" t="str">
        <f>'Standard + Standard klein'!C7</f>
        <v>Deggendorf</v>
      </c>
      <c r="D7" s="16" t="str">
        <f>'Standard + Standard klein'!D7</f>
        <v>KdoW</v>
      </c>
      <c r="E7" s="84" t="str">
        <f>'Standard + Standard klein'!E7</f>
        <v>Florian DEG 10/1</v>
      </c>
      <c r="F7" s="85">
        <f>'Standard + Standard klein'!F7</f>
        <v>1</v>
      </c>
      <c r="G7" s="85" t="str">
        <f>'Standard + Standard klein'!G7</f>
        <v>/</v>
      </c>
      <c r="H7" s="85">
        <f>'Standard + Standard klein'!H7</f>
        <v>1</v>
      </c>
      <c r="I7" s="85" t="str">
        <f>'Standard + Standard klein'!I7</f>
        <v>/</v>
      </c>
      <c r="J7" s="85">
        <f>'Standard + Standard klein'!J7</f>
        <v>0</v>
      </c>
      <c r="K7" s="85" t="str">
        <f>'Standard + Standard klein'!K7</f>
        <v>/</v>
      </c>
      <c r="L7" s="85">
        <f>'Standard + Standard klein'!L7</f>
        <v>1</v>
      </c>
      <c r="M7" s="85" t="str">
        <f>'Standard + Standard klein'!M7</f>
        <v>/</v>
      </c>
      <c r="N7" s="85">
        <f>'Standard + Standard klein'!N7</f>
        <v>3</v>
      </c>
      <c r="O7" s="84" t="str">
        <f>'Standard + Standard klein'!O7</f>
        <v>Navi, Laptop, Internetstick, Handy</v>
      </c>
      <c r="P7" s="303" t="str">
        <f>'Standard + Standard klein'!P7</f>
        <v>plant den Einsatz, Führt das Kontigent</v>
      </c>
    </row>
    <row r="8" spans="1:16" x14ac:dyDescent="0.25">
      <c r="A8" s="667"/>
      <c r="B8" s="16" t="str">
        <f>'Standard + Standard klein'!B8</f>
        <v>Landkreis</v>
      </c>
      <c r="C8" s="16" t="str">
        <f>'Standard + Standard klein'!C8</f>
        <v>Landkreis</v>
      </c>
      <c r="D8" s="16" t="str">
        <f>'Standard + Standard klein'!D8</f>
        <v>KdoW</v>
      </c>
      <c r="E8" s="84" t="str">
        <f>'Standard + Standard klein'!E8</f>
        <v>Kater Deggendorf 10/1</v>
      </c>
      <c r="F8" s="85">
        <f>'Standard + Standard klein'!F8</f>
        <v>0</v>
      </c>
      <c r="G8" s="85" t="str">
        <f>'Standard + Standard klein'!G8</f>
        <v>/</v>
      </c>
      <c r="H8" s="85">
        <f>'Standard + Standard klein'!H8</f>
        <v>2</v>
      </c>
      <c r="I8" s="85" t="str">
        <f>'Standard + Standard klein'!I8</f>
        <v>/</v>
      </c>
      <c r="J8" s="85">
        <f>'Standard + Standard klein'!J8</f>
        <v>0</v>
      </c>
      <c r="K8" s="85" t="str">
        <f>'Standard + Standard klein'!K8</f>
        <v>/</v>
      </c>
      <c r="L8" s="85">
        <f>'Standard + Standard klein'!L8</f>
        <v>2</v>
      </c>
      <c r="M8" s="85" t="str">
        <f>'Standard + Standard klein'!M8</f>
        <v>/</v>
      </c>
      <c r="N8" s="85">
        <f>'Standard + Standard klein'!N8</f>
        <v>4</v>
      </c>
      <c r="O8" s="84" t="str">
        <f>'Standard + Standard klein'!O8</f>
        <v/>
      </c>
      <c r="P8" s="303" t="str">
        <f>'Standard + Standard klein'!P8</f>
        <v>Erl. Verwaltungs-angelegenheiten</v>
      </c>
    </row>
    <row r="9" spans="1:16" ht="33.75" x14ac:dyDescent="0.25">
      <c r="A9" s="709"/>
      <c r="B9" s="109" t="str">
        <f>'Standard + Standard klein'!B9</f>
        <v>Stephansposching</v>
      </c>
      <c r="C9" s="109" t="str">
        <f>'Standard + Standard klein'!C9</f>
        <v>Stephansposching</v>
      </c>
      <c r="D9" s="109" t="str">
        <f>'Standard + Standard klein'!D9</f>
        <v xml:space="preserve">MZF </v>
      </c>
      <c r="E9" s="127" t="str">
        <f>'Standard + Standard klein'!E9</f>
        <v>Florian Stephansposching 11/1</v>
      </c>
      <c r="F9" s="128">
        <f>'Standard + Standard klein'!F9</f>
        <v>0</v>
      </c>
      <c r="G9" s="128" t="str">
        <f>'Standard + Standard klein'!G9</f>
        <v>/</v>
      </c>
      <c r="H9" s="128">
        <f>'Standard + Standard klein'!H9</f>
        <v>1</v>
      </c>
      <c r="I9" s="128" t="str">
        <f>'Standard + Standard klein'!I9</f>
        <v>/</v>
      </c>
      <c r="J9" s="128">
        <f>'Standard + Standard klein'!J9</f>
        <v>1</v>
      </c>
      <c r="K9" s="128" t="str">
        <f>'Standard + Standard klein'!K9</f>
        <v>/</v>
      </c>
      <c r="L9" s="128">
        <f>'Standard + Standard klein'!L9</f>
        <v>2</v>
      </c>
      <c r="M9" s="128" t="str">
        <f>'Standard + Standard klein'!M9</f>
        <v>/</v>
      </c>
      <c r="N9" s="128">
        <f>'Standard + Standard klein'!N9</f>
        <v>4</v>
      </c>
      <c r="O9" s="127" t="str">
        <f>'Standard + Standard klein'!O9</f>
        <v>Multikopter (Landkreis)</v>
      </c>
      <c r="P9" s="186" t="str">
        <f>'Standard + Standard klein'!P9</f>
        <v>Mitfahrender KBM
1 Person UG-ÖEL für Doku Vorauskommando</v>
      </c>
    </row>
    <row r="10" spans="1:16" x14ac:dyDescent="0.25">
      <c r="A10" s="247" t="str">
        <f>'Standard + Standard klein'!A10</f>
        <v>Führung</v>
      </c>
      <c r="B10" s="109" t="str">
        <f>'Standard + Standard klein'!B10</f>
        <v>Schöllnach</v>
      </c>
      <c r="C10" s="109" t="str">
        <f>'Standard + Standard klein'!C10</f>
        <v>Schöllnach</v>
      </c>
      <c r="D10" s="109" t="str">
        <f>'Standard + Standard klein'!D10</f>
        <v xml:space="preserve">MZF </v>
      </c>
      <c r="E10" s="127" t="str">
        <f>'Standard + Standard klein'!E10</f>
        <v>Florian Schöllnach 11/1</v>
      </c>
      <c r="F10" s="128">
        <f>'Standard + Standard klein'!F10</f>
        <v>0</v>
      </c>
      <c r="G10" s="128" t="str">
        <f>'Standard + Standard klein'!G10</f>
        <v>/</v>
      </c>
      <c r="H10" s="128">
        <f>'Standard + Standard klein'!H10</f>
        <v>2</v>
      </c>
      <c r="I10" s="128" t="str">
        <f>'Standard + Standard klein'!I10</f>
        <v>/</v>
      </c>
      <c r="J10" s="128">
        <f>'Standard + Standard klein'!J10</f>
        <v>0</v>
      </c>
      <c r="K10" s="128" t="str">
        <f>'Standard + Standard klein'!K10</f>
        <v>/</v>
      </c>
      <c r="L10" s="128">
        <f>'Standard + Standard klein'!L10</f>
        <v>2</v>
      </c>
      <c r="M10" s="128" t="str">
        <f>'Standard + Standard klein'!M10</f>
        <v>/</v>
      </c>
      <c r="N10" s="128">
        <f>'Standard + Standard klein'!N10</f>
        <v>4</v>
      </c>
      <c r="O10" s="127" t="str">
        <f>'Standard + Standard klein'!O10</f>
        <v>KBM UG ÖEL</v>
      </c>
      <c r="P10" s="186" t="str">
        <f>'Standard + Standard klein'!P10</f>
        <v>Melder/Erkunder</v>
      </c>
    </row>
    <row r="11" spans="1:16" x14ac:dyDescent="0.25">
      <c r="A11" s="678" t="str">
        <f>'Standard + Standard klein'!A11:A17</f>
        <v>UG-Führung</v>
      </c>
      <c r="B11" s="129" t="str">
        <f>'Standard + Standard klein'!B11</f>
        <v>Landkreis</v>
      </c>
      <c r="C11" s="129" t="str">
        <f>'Standard + Standard klein'!C11</f>
        <v>Osterhofen</v>
      </c>
      <c r="D11" s="129" t="str">
        <f>'Standard + Standard klein'!D11</f>
        <v>ELW UG-ÖEL</v>
      </c>
      <c r="E11" s="130" t="str">
        <f>'Standard + Standard klein'!E11</f>
        <v>Kater Deggendorf 12/1</v>
      </c>
      <c r="F11" s="131">
        <f>'Standard + Standard klein'!F11</f>
        <v>0</v>
      </c>
      <c r="G11" s="131" t="str">
        <f>'Standard + Standard klein'!G11</f>
        <v>/</v>
      </c>
      <c r="H11" s="131">
        <f>'Standard + Standard klein'!H11</f>
        <v>0</v>
      </c>
      <c r="I11" s="131" t="str">
        <f>'Standard + Standard klein'!I11</f>
        <v>/</v>
      </c>
      <c r="J11" s="131">
        <f>'Standard + Standard klein'!J11</f>
        <v>1</v>
      </c>
      <c r="K11" s="131" t="str">
        <f>'Standard + Standard klein'!K11</f>
        <v>/</v>
      </c>
      <c r="L11" s="131">
        <f>'Standard + Standard klein'!L11</f>
        <v>2</v>
      </c>
      <c r="M11" s="131" t="str">
        <f>'Standard + Standard klein'!M11</f>
        <v>/</v>
      </c>
      <c r="N11" s="131">
        <f>'Standard + Standard klein'!N11</f>
        <v>3</v>
      </c>
      <c r="O11" s="130" t="str">
        <f>'Standard + Standard klein'!O11</f>
        <v xml:space="preserve">Navi </v>
      </c>
      <c r="P11" s="299" t="str">
        <f>'Standard + Standard klein'!P11</f>
        <v>24 Std. Dienst</v>
      </c>
    </row>
    <row r="12" spans="1:16" ht="27.75" customHeight="1" x14ac:dyDescent="0.25">
      <c r="A12" s="678"/>
      <c r="B12" s="129" t="str">
        <f>'Standard + Standard klein'!B12</f>
        <v>Plattling</v>
      </c>
      <c r="C12" s="129" t="str">
        <f>'Standard + Standard klein'!C12</f>
        <v>Plattling</v>
      </c>
      <c r="D12" s="130" t="str">
        <f>'Standard + Standard klein'!D12</f>
        <v>AB Besprechung</v>
      </c>
      <c r="E12" s="130"/>
      <c r="F12" s="131">
        <f>'Standard + Standard klein'!F12</f>
        <v>0</v>
      </c>
      <c r="G12" s="131" t="str">
        <f>'Standard + Standard klein'!G12</f>
        <v>/</v>
      </c>
      <c r="H12" s="131">
        <f>'Standard + Standard klein'!H12</f>
        <v>0</v>
      </c>
      <c r="I12" s="131" t="str">
        <f>'Standard + Standard klein'!I12</f>
        <v>/</v>
      </c>
      <c r="J12" s="131">
        <f>'Standard + Standard klein'!J12</f>
        <v>0</v>
      </c>
      <c r="K12" s="131" t="str">
        <f>'Standard + Standard klein'!K12</f>
        <v>/</v>
      </c>
      <c r="L12" s="131">
        <f>'Standard + Standard klein'!L12</f>
        <v>2</v>
      </c>
      <c r="M12" s="131" t="str">
        <f>'Standard + Standard klein'!M12</f>
        <v>/</v>
      </c>
      <c r="N12" s="131">
        <f>'Standard + Standard klein'!N12</f>
        <v>2</v>
      </c>
      <c r="O12" s="130"/>
      <c r="P12" s="299" t="str">
        <f>'Standard + Standard klein'!P12</f>
        <v>Trägerfahrzeug: freies WLF aus dem LKR.</v>
      </c>
    </row>
    <row r="13" spans="1:16" x14ac:dyDescent="0.25">
      <c r="A13" s="678"/>
      <c r="B13" s="129" t="str">
        <f>'Standard + Standard klein'!B13</f>
        <v>Außernzell</v>
      </c>
      <c r="C13" s="129" t="str">
        <f>'Standard + Standard klein'!C13</f>
        <v>Außernzell</v>
      </c>
      <c r="D13" s="129" t="str">
        <f>'Standard + Standard klein'!D13</f>
        <v xml:space="preserve">MZF </v>
      </c>
      <c r="E13" s="130" t="str">
        <f>'Standard + Standard klein'!E13</f>
        <v>Florian Außernzell 11/1</v>
      </c>
      <c r="F13" s="131">
        <f>'Standard + Standard klein'!F13</f>
        <v>0</v>
      </c>
      <c r="G13" s="131" t="str">
        <f>'Standard + Standard klein'!G13</f>
        <v>/</v>
      </c>
      <c r="H13" s="131">
        <f>'Standard + Standard klein'!H13</f>
        <v>0</v>
      </c>
      <c r="I13" s="131" t="str">
        <f>'Standard + Standard klein'!I13</f>
        <v>/</v>
      </c>
      <c r="J13" s="131">
        <f>'Standard + Standard klein'!J13</f>
        <v>1</v>
      </c>
      <c r="K13" s="131" t="str">
        <f>'Standard + Standard klein'!K13</f>
        <v>/</v>
      </c>
      <c r="L13" s="131">
        <f>'Standard + Standard klein'!L13</f>
        <v>2</v>
      </c>
      <c r="M13" s="131" t="str">
        <f>'Standard + Standard klein'!M13</f>
        <v>/</v>
      </c>
      <c r="N13" s="131">
        <f>'Standard + Standard klein'!N13</f>
        <v>3</v>
      </c>
      <c r="O13" s="130" t="str">
        <f>'Standard + Standard klein'!O13</f>
        <v/>
      </c>
      <c r="P13" s="299" t="str">
        <f>'Standard + Standard klein'!P13</f>
        <v/>
      </c>
    </row>
    <row r="14" spans="1:16" x14ac:dyDescent="0.25">
      <c r="A14" s="678"/>
      <c r="B14" s="129" t="str">
        <f>'Standard + Standard klein'!B14</f>
        <v>Plattling</v>
      </c>
      <c r="C14" s="129" t="str">
        <f>'Standard + Standard klein'!C14</f>
        <v>Pankofen</v>
      </c>
      <c r="D14" s="129" t="str">
        <f>'Standard + Standard klein'!D14</f>
        <v>KLAF</v>
      </c>
      <c r="E14" s="130" t="str">
        <f>'Standard + Standard klein'!E14</f>
        <v>Florian Pankofen 65/1</v>
      </c>
      <c r="F14" s="131">
        <f>'Standard + Standard klein'!F14</f>
        <v>0</v>
      </c>
      <c r="G14" s="131" t="str">
        <f>'Standard + Standard klein'!G14</f>
        <v>/</v>
      </c>
      <c r="H14" s="131">
        <f>'Standard + Standard klein'!H14</f>
        <v>0</v>
      </c>
      <c r="I14" s="131" t="str">
        <f>'Standard + Standard klein'!I14</f>
        <v>/</v>
      </c>
      <c r="J14" s="131">
        <f>'Standard + Standard klein'!J14</f>
        <v>0</v>
      </c>
      <c r="K14" s="131" t="str">
        <f>'Standard + Standard klein'!K14</f>
        <v>/</v>
      </c>
      <c r="L14" s="131">
        <f>'Standard + Standard klein'!L14</f>
        <v>3</v>
      </c>
      <c r="M14" s="131" t="str">
        <f>'Standard + Standard klein'!M14</f>
        <v>/</v>
      </c>
      <c r="N14" s="131">
        <f>'Standard + Standard klein'!N14</f>
        <v>3</v>
      </c>
      <c r="O14" s="130" t="str">
        <f>'Standard + Standard klein'!O14</f>
        <v>8 kVA Stromerzeuger</v>
      </c>
      <c r="P14" s="299" t="str">
        <f>'Standard + Standard klein'!P14</f>
        <v>Melder/Mechaniker</v>
      </c>
    </row>
    <row r="15" spans="1:16" ht="24" customHeight="1" x14ac:dyDescent="0.25">
      <c r="A15" s="663"/>
      <c r="B15" s="129" t="str">
        <f>'Standard + Standard klein'!B15</f>
        <v>Plattling</v>
      </c>
      <c r="C15" s="129" t="str">
        <f>'Standard + Standard klein'!C15</f>
        <v>Pankofen</v>
      </c>
      <c r="D15" s="129" t="str">
        <f>'Standard + Standard klein'!D15</f>
        <v>Anhänger</v>
      </c>
      <c r="E15" s="130"/>
      <c r="F15" s="131"/>
      <c r="G15" s="131"/>
      <c r="H15" s="131"/>
      <c r="I15" s="131"/>
      <c r="J15" s="131"/>
      <c r="K15" s="131"/>
      <c r="L15" s="131"/>
      <c r="M15" s="131"/>
      <c r="N15" s="131"/>
      <c r="O15" s="131" t="str">
        <f>'Standard + Standard klein'!O15</f>
        <v>gezogen von Pankofen 65/1</v>
      </c>
      <c r="P15" s="299" t="str">
        <f>'Standard + Standard klein'!P15</f>
        <v xml:space="preserve">Mobile Diesel Tankstelle 
mit 460 Liter </v>
      </c>
    </row>
    <row r="16" spans="1:16" x14ac:dyDescent="0.25">
      <c r="A16" s="663"/>
      <c r="B16" s="129" t="str">
        <f>'Standard + Standard klein'!B16</f>
        <v>Aholming</v>
      </c>
      <c r="C16" s="129" t="str">
        <f>'Standard + Standard klein'!C16</f>
        <v>Aholming</v>
      </c>
      <c r="D16" s="129" t="str">
        <f>'Standard + Standard klein'!D16</f>
        <v>Krad</v>
      </c>
      <c r="E16" s="130" t="str">
        <f>'Standard + Standard klein'!E16</f>
        <v>Florian Aholming 17/1</v>
      </c>
      <c r="F16" s="131">
        <f>'Standard + Standard klein'!F16</f>
        <v>0</v>
      </c>
      <c r="G16" s="131" t="str">
        <f>'Standard + Standard klein'!G16</f>
        <v>/</v>
      </c>
      <c r="H16" s="131">
        <f>'Standard + Standard klein'!H16</f>
        <v>0</v>
      </c>
      <c r="I16" s="131" t="str">
        <f>'Standard + Standard klein'!I16</f>
        <v>/</v>
      </c>
      <c r="J16" s="131">
        <f>'Standard + Standard klein'!J16</f>
        <v>0</v>
      </c>
      <c r="K16" s="131" t="str">
        <f>'Standard + Standard klein'!K16</f>
        <v>/</v>
      </c>
      <c r="L16" s="131">
        <f>'Standard + Standard klein'!L16</f>
        <v>1</v>
      </c>
      <c r="M16" s="131" t="str">
        <f>'Standard + Standard klein'!M16</f>
        <v>/</v>
      </c>
      <c r="N16" s="131">
        <f>'Standard + Standard klein'!N16</f>
        <v>1</v>
      </c>
      <c r="O16" s="130"/>
      <c r="P16" s="299" t="str">
        <f>'Standard + Standard klein'!P16</f>
        <v>Melder/Erkunder</v>
      </c>
    </row>
    <row r="17" spans="1:17" ht="15.75" thickBot="1" x14ac:dyDescent="0.3">
      <c r="A17" s="679"/>
      <c r="B17" s="553" t="str">
        <f>'Standard + Standard klein'!B17</f>
        <v>Hengersberg</v>
      </c>
      <c r="C17" s="553" t="str">
        <f>'Standard + Standard klein'!C17</f>
        <v>Hengersberg</v>
      </c>
      <c r="D17" s="553" t="str">
        <f>'Standard + Standard klein'!D17</f>
        <v>Krad</v>
      </c>
      <c r="E17" s="582" t="str">
        <f>'Standard + Standard klein'!E17</f>
        <v>Florian Hengersberg 17/1</v>
      </c>
      <c r="F17" s="583">
        <f>'Standard + Standard klein'!F17</f>
        <v>0</v>
      </c>
      <c r="G17" s="583" t="str">
        <f>'Standard + Standard klein'!G17</f>
        <v>/</v>
      </c>
      <c r="H17" s="583">
        <f>'Standard + Standard klein'!H17</f>
        <v>0</v>
      </c>
      <c r="I17" s="583" t="str">
        <f>'Standard + Standard klein'!I17</f>
        <v>/</v>
      </c>
      <c r="J17" s="583">
        <f>'Standard + Standard klein'!J17</f>
        <v>0</v>
      </c>
      <c r="K17" s="583" t="str">
        <f>'Standard + Standard klein'!K17</f>
        <v>/</v>
      </c>
      <c r="L17" s="583">
        <f>'Standard + Standard klein'!L17</f>
        <v>1</v>
      </c>
      <c r="M17" s="583" t="str">
        <f>'Standard + Standard klein'!M17</f>
        <v>/</v>
      </c>
      <c r="N17" s="583">
        <f>'Standard + Standard klein'!N17</f>
        <v>1</v>
      </c>
      <c r="O17" s="582"/>
      <c r="P17" s="584" t="str">
        <f>'Standard + Standard klein'!P17</f>
        <v>Melder/Erkunder</v>
      </c>
    </row>
    <row r="18" spans="1:17" ht="15.75" thickBot="1" x14ac:dyDescent="0.3">
      <c r="A18" s="142"/>
      <c r="B18" s="125"/>
      <c r="C18" s="125"/>
      <c r="D18" s="125"/>
      <c r="E18" s="125"/>
      <c r="F18" s="297">
        <f>SUM(F7:F17)</f>
        <v>1</v>
      </c>
      <c r="G18" s="298" t="s">
        <v>55</v>
      </c>
      <c r="H18" s="224">
        <f>SUM(H7:H17)</f>
        <v>6</v>
      </c>
      <c r="I18" s="298" t="s">
        <v>55</v>
      </c>
      <c r="J18" s="224">
        <f>SUM(J7:J17)</f>
        <v>3</v>
      </c>
      <c r="K18" s="298" t="s">
        <v>55</v>
      </c>
      <c r="L18" s="224">
        <f>SUM(L7:L17)</f>
        <v>18</v>
      </c>
      <c r="M18" s="298" t="s">
        <v>55</v>
      </c>
      <c r="N18" s="225">
        <f>SUM(N7:N17)</f>
        <v>28</v>
      </c>
      <c r="O18" s="143"/>
      <c r="P18" s="143"/>
    </row>
    <row r="19" spans="1:17" ht="8.25" customHeight="1" thickBot="1" x14ac:dyDescent="0.3">
      <c r="A19" s="13"/>
      <c r="B19" s="14"/>
      <c r="C19" s="14"/>
      <c r="D19" s="14"/>
      <c r="E19" s="14"/>
      <c r="F19" s="5"/>
      <c r="G19" s="5"/>
      <c r="H19" s="5"/>
      <c r="I19" s="5"/>
      <c r="J19" s="5"/>
      <c r="K19" s="5"/>
      <c r="L19" s="5"/>
      <c r="M19" s="5"/>
      <c r="N19" s="6"/>
      <c r="O19" s="15"/>
      <c r="P19" s="15"/>
    </row>
    <row r="20" spans="1:17" ht="15.75" thickBot="1" x14ac:dyDescent="0.3">
      <c r="A20" s="685" t="s">
        <v>79</v>
      </c>
      <c r="B20" s="686"/>
      <c r="C20" s="686"/>
      <c r="D20" s="686"/>
      <c r="E20" s="686"/>
      <c r="F20" s="686"/>
      <c r="G20" s="686"/>
      <c r="H20" s="686"/>
      <c r="I20" s="686"/>
      <c r="J20" s="686"/>
      <c r="K20" s="686"/>
      <c r="L20" s="686"/>
      <c r="M20" s="686"/>
      <c r="N20" s="686"/>
      <c r="O20" s="686"/>
      <c r="P20" s="687"/>
    </row>
    <row r="21" spans="1:17" ht="26.25" customHeight="1" thickBot="1" x14ac:dyDescent="0.3">
      <c r="A21" s="2" t="s">
        <v>0</v>
      </c>
      <c r="B21" s="272" t="s">
        <v>1</v>
      </c>
      <c r="C21" s="272" t="s">
        <v>2</v>
      </c>
      <c r="D21" s="272" t="s">
        <v>3</v>
      </c>
      <c r="E21" s="272" t="s">
        <v>4</v>
      </c>
      <c r="F21" s="672" t="s">
        <v>5</v>
      </c>
      <c r="G21" s="672"/>
      <c r="H21" s="672"/>
      <c r="I21" s="672"/>
      <c r="J21" s="672"/>
      <c r="K21" s="672"/>
      <c r="L21" s="672"/>
      <c r="M21" s="672"/>
      <c r="N21" s="672"/>
      <c r="O21" s="272" t="s">
        <v>62</v>
      </c>
      <c r="P21" s="3" t="s">
        <v>63</v>
      </c>
    </row>
    <row r="22" spans="1:17" x14ac:dyDescent="0.25">
      <c r="A22" s="666" t="str">
        <f>'Standard + Standard klein'!A22:A25</f>
        <v>Logistik</v>
      </c>
      <c r="B22" s="65" t="str">
        <f>'Standard + Standard klein'!B22</f>
        <v>BRK</v>
      </c>
      <c r="C22" s="65" t="str">
        <f>'Standard + Standard klein'!C22</f>
        <v>BRK</v>
      </c>
      <c r="D22" s="65" t="str">
        <f>'Standard + Standard klein'!D22</f>
        <v>BetLKW</v>
      </c>
      <c r="E22" s="65" t="str">
        <f>'Standard + Standard klein'!E22</f>
        <v>Rotkreuz Deggendorf 61/86/1</v>
      </c>
      <c r="F22" s="66">
        <f>'Standard + Standard klein'!F22</f>
        <v>0</v>
      </c>
      <c r="G22" s="66" t="str">
        <f>'Standard + Standard klein'!G22</f>
        <v>/</v>
      </c>
      <c r="H22" s="66">
        <f>'Standard + Standard klein'!H22</f>
        <v>0</v>
      </c>
      <c r="I22" s="66" t="str">
        <f>'Standard + Standard klein'!I22</f>
        <v>/</v>
      </c>
      <c r="J22" s="66">
        <f>'Standard + Standard klein'!J22</f>
        <v>1</v>
      </c>
      <c r="K22" s="66" t="str">
        <f>'Standard + Standard klein'!K22</f>
        <v>/</v>
      </c>
      <c r="L22" s="66">
        <f>'Standard + Standard klein'!L22</f>
        <v>1</v>
      </c>
      <c r="M22" s="66" t="str">
        <f>'Standard + Standard klein'!M22</f>
        <v>/</v>
      </c>
      <c r="N22" s="66">
        <f>'Standard + Standard klein'!N22</f>
        <v>2</v>
      </c>
      <c r="O22" s="65" t="str">
        <f>'Standard + Standard klein'!O22</f>
        <v/>
      </c>
      <c r="P22" s="88" t="str">
        <f>'Standard + Standard klein'!P22</f>
        <v/>
      </c>
    </row>
    <row r="23" spans="1:17" x14ac:dyDescent="0.25">
      <c r="A23" s="667"/>
      <c r="B23" s="71" t="str">
        <f>'Standard + Standard klein'!B23</f>
        <v>BRK</v>
      </c>
      <c r="C23" s="71" t="str">
        <f>'Standard + Standard klein'!C23</f>
        <v>BRK</v>
      </c>
      <c r="D23" s="71" t="str">
        <f>'Standard + Standard klein'!D23</f>
        <v>FKH</v>
      </c>
      <c r="E23" s="71" t="str">
        <f>'Standard + Standard klein'!E23</f>
        <v/>
      </c>
      <c r="F23" s="69" t="str">
        <f>'Standard + Standard klein'!F23</f>
        <v/>
      </c>
      <c r="G23" s="69" t="str">
        <f>'Standard + Standard klein'!G23</f>
        <v/>
      </c>
      <c r="H23" s="69" t="str">
        <f>'Standard + Standard klein'!H23</f>
        <v/>
      </c>
      <c r="I23" s="69" t="str">
        <f>'Standard + Standard klein'!I23</f>
        <v/>
      </c>
      <c r="J23" s="69" t="str">
        <f>'Standard + Standard klein'!J23</f>
        <v/>
      </c>
      <c r="K23" s="69" t="str">
        <f>'Standard + Standard klein'!K23</f>
        <v/>
      </c>
      <c r="L23" s="69" t="str">
        <f>'Standard + Standard klein'!L23</f>
        <v/>
      </c>
      <c r="M23" s="69" t="str">
        <f>'Standard + Standard klein'!M23</f>
        <v/>
      </c>
      <c r="N23" s="69" t="str">
        <f>'Standard + Standard klein'!N23</f>
        <v/>
      </c>
      <c r="O23" s="71" t="str">
        <f>'Standard + Standard klein'!O23</f>
        <v>gezogen RK 61/86/1</v>
      </c>
      <c r="P23" s="89" t="str">
        <f>'Standard + Standard klein'!P23</f>
        <v/>
      </c>
    </row>
    <row r="24" spans="1:17" x14ac:dyDescent="0.25">
      <c r="A24" s="667"/>
      <c r="B24" s="71" t="str">
        <f>'Standard + Standard klein'!B24</f>
        <v>BRK</v>
      </c>
      <c r="C24" s="71" t="str">
        <f>'Standard + Standard klein'!C24</f>
        <v>BRK</v>
      </c>
      <c r="D24" s="71" t="str">
        <f>'Standard + Standard klein'!D24</f>
        <v>KRAD</v>
      </c>
      <c r="E24" s="71" t="str">
        <f>'Standard + Standard klein'!E24</f>
        <v>Rotkreuz Deggendorf 17/1</v>
      </c>
      <c r="F24" s="69">
        <f>'Standard + Standard klein'!F24</f>
        <v>0</v>
      </c>
      <c r="G24" s="69" t="str">
        <f>'Standard + Standard klein'!G24</f>
        <v>/</v>
      </c>
      <c r="H24" s="69">
        <f>'Standard + Standard klein'!H24</f>
        <v>0</v>
      </c>
      <c r="I24" s="69" t="str">
        <f>'Standard + Standard klein'!I24</f>
        <v>/</v>
      </c>
      <c r="J24" s="69">
        <f>'Standard + Standard klein'!J24</f>
        <v>0</v>
      </c>
      <c r="K24" s="69" t="str">
        <f>'Standard + Standard klein'!K24</f>
        <v>/</v>
      </c>
      <c r="L24" s="69">
        <f>'Standard + Standard klein'!L24</f>
        <v>1</v>
      </c>
      <c r="M24" s="69" t="str">
        <f>'Standard + Standard klein'!M24</f>
        <v>/</v>
      </c>
      <c r="N24" s="69">
        <f>'Standard + Standard klein'!N24</f>
        <v>1</v>
      </c>
      <c r="O24" s="71" t="str">
        <f>'Standard + Standard klein'!O24</f>
        <v/>
      </c>
      <c r="P24" s="89" t="str">
        <f>'Standard + Standard klein'!P24</f>
        <v/>
      </c>
    </row>
    <row r="25" spans="1:17" ht="15.75" thickBot="1" x14ac:dyDescent="0.3">
      <c r="A25" s="667"/>
      <c r="B25" s="155" t="str">
        <f>'Standard + Standard klein'!B25</f>
        <v>BRK</v>
      </c>
      <c r="C25" s="155" t="str">
        <f>'Standard + Standard klein'!C25</f>
        <v>BRK</v>
      </c>
      <c r="D25" s="155" t="str">
        <f>'Standard + Standard klein'!D25</f>
        <v>Kombi</v>
      </c>
      <c r="E25" s="155" t="str">
        <f>'Standard + Standard klein'!E25</f>
        <v>Rotkreuz Deggendorf 61/80/1</v>
      </c>
      <c r="F25" s="156">
        <f>'Standard + Standard klein'!F25</f>
        <v>0</v>
      </c>
      <c r="G25" s="156" t="str">
        <f>'Standard + Standard klein'!G25</f>
        <v>/</v>
      </c>
      <c r="H25" s="156">
        <f>'Standard + Standard klein'!H25</f>
        <v>1</v>
      </c>
      <c r="I25" s="156" t="str">
        <f>'Standard + Standard klein'!I25</f>
        <v>/</v>
      </c>
      <c r="J25" s="156">
        <f>'Standard + Standard klein'!J25</f>
        <v>0</v>
      </c>
      <c r="K25" s="156" t="str">
        <f>'Standard + Standard klein'!K25</f>
        <v>/</v>
      </c>
      <c r="L25" s="156">
        <f>'Standard + Standard klein'!L25</f>
        <v>4</v>
      </c>
      <c r="M25" s="156" t="str">
        <f>'Standard + Standard klein'!M25</f>
        <v>/</v>
      </c>
      <c r="N25" s="156">
        <f>'Standard + Standard klein'!N25</f>
        <v>5</v>
      </c>
      <c r="O25" s="155" t="str">
        <f>'Standard + Standard klein'!O25</f>
        <v/>
      </c>
      <c r="P25" s="157" t="str">
        <f>'Standard + Standard klein'!P25</f>
        <v/>
      </c>
    </row>
    <row r="26" spans="1:17" ht="22.5" customHeight="1" x14ac:dyDescent="0.25">
      <c r="A26" s="277"/>
      <c r="B26" s="118" t="str">
        <f>'Standard + Standard klein'!B26</f>
        <v>THW</v>
      </c>
      <c r="C26" s="118" t="str">
        <f>'Standard + Standard klein'!C26</f>
        <v>THW</v>
      </c>
      <c r="D26" s="118" t="str">
        <f>'Standard + Standard klein'!D26</f>
        <v>LKW</v>
      </c>
      <c r="E26" s="118" t="str">
        <f>'Standard + Standard klein'!E26</f>
        <v>Heros DEG xxx/xxx</v>
      </c>
      <c r="F26" s="119">
        <f>'Standard + Standard klein'!F26</f>
        <v>0</v>
      </c>
      <c r="G26" s="119" t="str">
        <f>'Standard + Standard klein'!G26</f>
        <v>/</v>
      </c>
      <c r="H26" s="119">
        <f>'Standard + Standard klein'!H26</f>
        <v>0</v>
      </c>
      <c r="I26" s="119" t="str">
        <f>'Standard + Standard klein'!I26</f>
        <v>/</v>
      </c>
      <c r="J26" s="119">
        <f>'Standard + Standard klein'!J26</f>
        <v>1</v>
      </c>
      <c r="K26" s="119" t="str">
        <f>'Standard + Standard klein'!K26</f>
        <v>/</v>
      </c>
      <c r="L26" s="119">
        <f>'Standard + Standard klein'!L26</f>
        <v>2</v>
      </c>
      <c r="M26" s="119" t="str">
        <f>'Standard + Standard klein'!M26</f>
        <v>/</v>
      </c>
      <c r="N26" s="119">
        <f>'Standard + Standard klein'!N26</f>
        <v>3</v>
      </c>
      <c r="O26" s="703" t="str">
        <f>'Standard + Standard klein'!O26</f>
        <v>Das Zugfzg. wird lageabhängig von Seiten THW zugewiesen</v>
      </c>
      <c r="P26" s="704"/>
    </row>
    <row r="27" spans="1:17" ht="15.75" thickBot="1" x14ac:dyDescent="0.3">
      <c r="A27" s="278"/>
      <c r="B27" s="121" t="str">
        <f>'Standard + Standard klein'!B27</f>
        <v>THW</v>
      </c>
      <c r="C27" s="121" t="str">
        <f>'Standard + Standard klein'!C27</f>
        <v>THW</v>
      </c>
      <c r="D27" s="121" t="str">
        <f>'Standard + Standard klein'!D27</f>
        <v>Anhänger</v>
      </c>
      <c r="E27" s="121" t="str">
        <f>'Standard + Standard klein'!E27</f>
        <v/>
      </c>
      <c r="F27" s="136" t="str">
        <f>'Standard + Standard klein'!F27</f>
        <v/>
      </c>
      <c r="G27" s="136" t="str">
        <f>'Standard + Standard klein'!G27</f>
        <v/>
      </c>
      <c r="H27" s="136" t="str">
        <f>'Standard + Standard klein'!H27</f>
        <v/>
      </c>
      <c r="I27" s="136" t="str">
        <f>'Standard + Standard klein'!I27</f>
        <v/>
      </c>
      <c r="J27" s="136" t="str">
        <f>'Standard + Standard klein'!J27</f>
        <v/>
      </c>
      <c r="K27" s="136" t="str">
        <f>'Standard + Standard klein'!K27</f>
        <v/>
      </c>
      <c r="L27" s="136" t="str">
        <f>'Standard + Standard klein'!L27</f>
        <v/>
      </c>
      <c r="M27" s="136" t="str">
        <f>'Standard + Standard klein'!M27</f>
        <v/>
      </c>
      <c r="N27" s="136" t="str">
        <f>'Standard + Standard klein'!N27</f>
        <v/>
      </c>
      <c r="O27" s="121" t="str">
        <f>'Standard + Standard klein'!O27</f>
        <v>an THW-Zugfahrzeug</v>
      </c>
      <c r="P27" s="137" t="str">
        <f>'Standard + Standard klein'!P27</f>
        <v>Notstromaggregat 61 kVA</v>
      </c>
    </row>
    <row r="28" spans="1:17" ht="15.75" thickBot="1" x14ac:dyDescent="0.3">
      <c r="A28" s="86" t="str">
        <f>'Standard + Standard klein'!A28</f>
        <v>Sanitätsdienst</v>
      </c>
      <c r="B28" s="72" t="str">
        <f>'Standard + Standard klein'!B28</f>
        <v>MHD</v>
      </c>
      <c r="C28" s="72" t="str">
        <f>'Standard + Standard klein'!C28</f>
        <v>MHD</v>
      </c>
      <c r="D28" s="72" t="str">
        <f>'Standard + Standard klein'!D28</f>
        <v>RTW</v>
      </c>
      <c r="E28" s="72" t="str">
        <f>'Standard + Standard klein'!E28</f>
        <v>Johannes Deggendorf 71/70</v>
      </c>
      <c r="F28" s="97">
        <f>'Standard + Standard klein'!F28</f>
        <v>0</v>
      </c>
      <c r="G28" s="97" t="str">
        <f>'Standard + Standard klein'!G28</f>
        <v>/</v>
      </c>
      <c r="H28" s="97">
        <f>'Standard + Standard klein'!H28</f>
        <v>0</v>
      </c>
      <c r="I28" s="97" t="str">
        <f>'Standard + Standard klein'!I28</f>
        <v>/</v>
      </c>
      <c r="J28" s="97">
        <f>'Standard + Standard klein'!J28</f>
        <v>0</v>
      </c>
      <c r="K28" s="97" t="str">
        <f>'Standard + Standard klein'!K28</f>
        <v>/</v>
      </c>
      <c r="L28" s="97">
        <f>'Standard + Standard klein'!L28</f>
        <v>2</v>
      </c>
      <c r="M28" s="97" t="str">
        <f>'Standard + Standard klein'!M28</f>
        <v>/</v>
      </c>
      <c r="N28" s="97">
        <f>'Standard + Standard klein'!N28</f>
        <v>2</v>
      </c>
      <c r="O28" s="72" t="str">
        <f>'Standard + Standard klein'!O28</f>
        <v/>
      </c>
      <c r="P28" s="87" t="str">
        <f>'Standard + Standard klein'!P28</f>
        <v/>
      </c>
      <c r="Q28" s="36"/>
    </row>
    <row r="29" spans="1:17" ht="15.75" thickBot="1" x14ac:dyDescent="0.3">
      <c r="A29" s="13"/>
      <c r="B29" s="14"/>
      <c r="C29" s="14"/>
      <c r="D29" s="14"/>
      <c r="E29" s="14"/>
      <c r="F29" s="37">
        <f>SUM(F22:F28)</f>
        <v>0</v>
      </c>
      <c r="G29" s="38" t="s">
        <v>55</v>
      </c>
      <c r="H29" s="38">
        <f>SUM(H22:H28)</f>
        <v>1</v>
      </c>
      <c r="I29" s="38" t="s">
        <v>55</v>
      </c>
      <c r="J29" s="38">
        <f>SUM(J22:J28)</f>
        <v>2</v>
      </c>
      <c r="K29" s="38" t="s">
        <v>55</v>
      </c>
      <c r="L29" s="38">
        <f>SUM(L22:L28)</f>
        <v>10</v>
      </c>
      <c r="M29" s="38" t="s">
        <v>55</v>
      </c>
      <c r="N29" s="39">
        <f>SUM(N22:N28)</f>
        <v>13</v>
      </c>
      <c r="O29" s="15"/>
      <c r="P29" s="15"/>
    </row>
    <row r="30" spans="1:17" x14ac:dyDescent="0.25">
      <c r="A30" s="13"/>
      <c r="B30" s="14"/>
      <c r="C30" s="14"/>
      <c r="D30" s="14"/>
      <c r="E30" s="14"/>
      <c r="F30" s="95"/>
      <c r="G30" s="95"/>
      <c r="H30" s="95"/>
      <c r="I30" s="95"/>
      <c r="J30" s="95"/>
      <c r="K30" s="95"/>
      <c r="L30" s="95"/>
      <c r="M30" s="95"/>
      <c r="N30" s="32"/>
      <c r="O30" s="15"/>
      <c r="P30" s="15"/>
    </row>
    <row r="31" spans="1:17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7" x14ac:dyDescent="0.25">
      <c r="A32" s="107" t="s">
        <v>394</v>
      </c>
      <c r="B32" s="108"/>
      <c r="C32" s="108"/>
      <c r="D32" s="108"/>
      <c r="E32" s="108"/>
      <c r="F32" s="248"/>
    </row>
    <row r="33" spans="1:16" ht="13.5" customHeight="1" x14ac:dyDescent="0.25">
      <c r="A33" s="107" t="s">
        <v>395</v>
      </c>
      <c r="B33" s="108"/>
      <c r="C33" s="108"/>
      <c r="D33" s="108"/>
      <c r="E33" s="108"/>
    </row>
    <row r="34" spans="1:16" ht="6" customHeight="1" thickBot="1" x14ac:dyDescent="0.3">
      <c r="A34" s="108"/>
      <c r="B34" s="108"/>
      <c r="C34" s="108"/>
      <c r="D34" s="108"/>
      <c r="E34" s="108"/>
    </row>
    <row r="35" spans="1:16" s="248" customFormat="1" ht="15.75" thickBot="1" x14ac:dyDescent="0.3">
      <c r="A35" s="685" t="s">
        <v>315</v>
      </c>
      <c r="B35" s="686"/>
      <c r="C35" s="686"/>
      <c r="D35" s="686"/>
      <c r="E35" s="686"/>
      <c r="F35" s="686"/>
      <c r="G35" s="686"/>
      <c r="H35" s="686"/>
      <c r="I35" s="686"/>
      <c r="J35" s="686"/>
      <c r="K35" s="686"/>
      <c r="L35" s="686"/>
      <c r="M35" s="686"/>
      <c r="N35" s="686"/>
      <c r="O35" s="686"/>
      <c r="P35" s="687"/>
    </row>
    <row r="36" spans="1:16" s="248" customFormat="1" ht="26.25" thickBot="1" x14ac:dyDescent="0.3">
      <c r="A36" s="207" t="s">
        <v>0</v>
      </c>
      <c r="B36" s="275" t="s">
        <v>1</v>
      </c>
      <c r="C36" s="275" t="s">
        <v>2</v>
      </c>
      <c r="D36" s="275" t="s">
        <v>3</v>
      </c>
      <c r="E36" s="275" t="s">
        <v>4</v>
      </c>
      <c r="F36" s="698" t="s">
        <v>5</v>
      </c>
      <c r="G36" s="698"/>
      <c r="H36" s="698"/>
      <c r="I36" s="698"/>
      <c r="J36" s="698"/>
      <c r="K36" s="698"/>
      <c r="L36" s="698"/>
      <c r="M36" s="698"/>
      <c r="N36" s="698"/>
      <c r="O36" s="275" t="s">
        <v>62</v>
      </c>
      <c r="P36" s="209" t="s">
        <v>63</v>
      </c>
    </row>
    <row r="37" spans="1:16" s="248" customFormat="1" x14ac:dyDescent="0.25">
      <c r="A37" s="696" t="s">
        <v>8</v>
      </c>
      <c r="B37" s="375" t="s">
        <v>84</v>
      </c>
      <c r="C37" s="375" t="s">
        <v>84</v>
      </c>
      <c r="D37" s="375" t="s">
        <v>28</v>
      </c>
      <c r="E37" s="375" t="s">
        <v>86</v>
      </c>
      <c r="F37" s="376">
        <v>0</v>
      </c>
      <c r="G37" s="376" t="s">
        <v>55</v>
      </c>
      <c r="H37" s="376">
        <v>0</v>
      </c>
      <c r="I37" s="376" t="s">
        <v>55</v>
      </c>
      <c r="J37" s="376">
        <v>0</v>
      </c>
      <c r="K37" s="376" t="s">
        <v>55</v>
      </c>
      <c r="L37" s="376">
        <v>2</v>
      </c>
      <c r="M37" s="376" t="s">
        <v>55</v>
      </c>
      <c r="N37" s="377">
        <f>F37+H37+J37+L37</f>
        <v>2</v>
      </c>
      <c r="O37" s="378"/>
      <c r="P37" s="383"/>
    </row>
    <row r="38" spans="1:16" s="248" customFormat="1" x14ac:dyDescent="0.25">
      <c r="A38" s="664"/>
      <c r="B38" s="375" t="s">
        <v>17</v>
      </c>
      <c r="C38" s="375" t="s">
        <v>17</v>
      </c>
      <c r="D38" s="375" t="s">
        <v>85</v>
      </c>
      <c r="E38" s="375"/>
      <c r="F38" s="376"/>
      <c r="G38" s="376"/>
      <c r="H38" s="376"/>
      <c r="I38" s="376"/>
      <c r="J38" s="376"/>
      <c r="K38" s="376"/>
      <c r="L38" s="376"/>
      <c r="M38" s="376"/>
      <c r="N38" s="377"/>
      <c r="O38" s="378" t="s">
        <v>93</v>
      </c>
      <c r="P38" s="383"/>
    </row>
    <row r="39" spans="1:16" s="248" customFormat="1" x14ac:dyDescent="0.25">
      <c r="A39" s="664"/>
      <c r="B39" s="62" t="s">
        <v>29</v>
      </c>
      <c r="C39" s="62" t="s">
        <v>29</v>
      </c>
      <c r="D39" s="62" t="s">
        <v>277</v>
      </c>
      <c r="E39" s="62" t="s">
        <v>341</v>
      </c>
      <c r="F39" s="262">
        <v>0</v>
      </c>
      <c r="G39" s="262" t="s">
        <v>55</v>
      </c>
      <c r="H39" s="262">
        <v>1</v>
      </c>
      <c r="I39" s="262" t="s">
        <v>55</v>
      </c>
      <c r="J39" s="262">
        <v>1</v>
      </c>
      <c r="K39" s="262" t="s">
        <v>55</v>
      </c>
      <c r="L39" s="262">
        <v>7</v>
      </c>
      <c r="M39" s="262" t="s">
        <v>55</v>
      </c>
      <c r="N39" s="263">
        <f>F39+H39+J39+L39</f>
        <v>9</v>
      </c>
      <c r="O39" s="469" t="s">
        <v>282</v>
      </c>
      <c r="P39" s="470" t="s">
        <v>71</v>
      </c>
    </row>
    <row r="40" spans="1:16" s="248" customFormat="1" x14ac:dyDescent="0.25">
      <c r="A40" s="664"/>
      <c r="B40" s="596" t="s">
        <v>17</v>
      </c>
      <c r="C40" s="596" t="s">
        <v>31</v>
      </c>
      <c r="D40" s="596" t="s">
        <v>95</v>
      </c>
      <c r="E40" s="596" t="s">
        <v>343</v>
      </c>
      <c r="F40" s="597">
        <v>0</v>
      </c>
      <c r="G40" s="597" t="s">
        <v>55</v>
      </c>
      <c r="H40" s="597">
        <v>0</v>
      </c>
      <c r="I40" s="597" t="s">
        <v>55</v>
      </c>
      <c r="J40" s="597">
        <v>1</v>
      </c>
      <c r="K40" s="597" t="s">
        <v>55</v>
      </c>
      <c r="L40" s="597">
        <v>8</v>
      </c>
      <c r="M40" s="597" t="s">
        <v>55</v>
      </c>
      <c r="N40" s="496">
        <f>F40+H40+J40+L40</f>
        <v>9</v>
      </c>
      <c r="O40" s="598" t="s">
        <v>74</v>
      </c>
      <c r="P40" s="599"/>
    </row>
    <row r="41" spans="1:16" s="248" customFormat="1" x14ac:dyDescent="0.25">
      <c r="A41" s="664"/>
      <c r="B41" s="596" t="s">
        <v>32</v>
      </c>
      <c r="C41" s="596" t="s">
        <v>32</v>
      </c>
      <c r="D41" s="596" t="s">
        <v>28</v>
      </c>
      <c r="E41" s="596" t="s">
        <v>206</v>
      </c>
      <c r="F41" s="597">
        <v>0</v>
      </c>
      <c r="G41" s="597" t="s">
        <v>55</v>
      </c>
      <c r="H41" s="597">
        <v>0</v>
      </c>
      <c r="I41" s="597" t="s">
        <v>55</v>
      </c>
      <c r="J41" s="597">
        <v>0</v>
      </c>
      <c r="K41" s="597" t="s">
        <v>55</v>
      </c>
      <c r="L41" s="597">
        <v>2</v>
      </c>
      <c r="M41" s="597" t="s">
        <v>55</v>
      </c>
      <c r="N41" s="496">
        <f t="shared" ref="N41:N43" si="0">F41+H41+J41+L41</f>
        <v>2</v>
      </c>
      <c r="O41" s="598"/>
      <c r="P41" s="599"/>
    </row>
    <row r="42" spans="1:16" s="248" customFormat="1" x14ac:dyDescent="0.25">
      <c r="A42" s="664"/>
      <c r="B42" s="498" t="s">
        <v>37</v>
      </c>
      <c r="C42" s="498" t="s">
        <v>76</v>
      </c>
      <c r="D42" s="498" t="s">
        <v>106</v>
      </c>
      <c r="E42" s="498" t="s">
        <v>336</v>
      </c>
      <c r="F42" s="499">
        <v>0</v>
      </c>
      <c r="G42" s="499" t="s">
        <v>55</v>
      </c>
      <c r="H42" s="499">
        <v>0</v>
      </c>
      <c r="I42" s="499" t="s">
        <v>55</v>
      </c>
      <c r="J42" s="499">
        <v>1</v>
      </c>
      <c r="K42" s="499" t="s">
        <v>55</v>
      </c>
      <c r="L42" s="499">
        <v>5</v>
      </c>
      <c r="M42" s="499" t="s">
        <v>55</v>
      </c>
      <c r="N42" s="496">
        <f t="shared" si="0"/>
        <v>6</v>
      </c>
      <c r="O42" s="501" t="s">
        <v>359</v>
      </c>
      <c r="P42" s="600"/>
    </row>
    <row r="43" spans="1:16" s="248" customFormat="1" ht="15.75" thickBot="1" x14ac:dyDescent="0.3">
      <c r="A43" s="697"/>
      <c r="B43" s="355" t="s">
        <v>37</v>
      </c>
      <c r="C43" s="355" t="s">
        <v>76</v>
      </c>
      <c r="D43" s="355" t="s">
        <v>367</v>
      </c>
      <c r="E43" s="355" t="s">
        <v>376</v>
      </c>
      <c r="F43" s="264">
        <v>0</v>
      </c>
      <c r="G43" s="264" t="s">
        <v>55</v>
      </c>
      <c r="H43" s="264">
        <v>0</v>
      </c>
      <c r="I43" s="264" t="s">
        <v>55</v>
      </c>
      <c r="J43" s="264">
        <v>1</v>
      </c>
      <c r="K43" s="264" t="s">
        <v>55</v>
      </c>
      <c r="L43" s="264">
        <v>1</v>
      </c>
      <c r="M43" s="264" t="s">
        <v>55</v>
      </c>
      <c r="N43" s="496">
        <f t="shared" si="0"/>
        <v>2</v>
      </c>
      <c r="O43" s="601"/>
      <c r="P43" s="602" t="s">
        <v>70</v>
      </c>
    </row>
    <row r="44" spans="1:16" s="248" customFormat="1" ht="15.75" thickBot="1" x14ac:dyDescent="0.3">
      <c r="A44" s="200"/>
      <c r="B44" s="201"/>
      <c r="C44" s="201"/>
      <c r="D44" s="201"/>
      <c r="E44" s="201"/>
      <c r="F44" s="202">
        <f>SUM(F37:F43)</f>
        <v>0</v>
      </c>
      <c r="G44" s="203" t="s">
        <v>55</v>
      </c>
      <c r="H44" s="203">
        <f>SUM(H37:H43)</f>
        <v>1</v>
      </c>
      <c r="I44" s="203" t="s">
        <v>55</v>
      </c>
      <c r="J44" s="203">
        <f>SUM(J37:J43)</f>
        <v>4</v>
      </c>
      <c r="K44" s="203" t="s">
        <v>55</v>
      </c>
      <c r="L44" s="203">
        <f>SUM(L37:L43)</f>
        <v>25</v>
      </c>
      <c r="M44" s="203" t="s">
        <v>55</v>
      </c>
      <c r="N44" s="204">
        <f>SUM(N37:N43)</f>
        <v>30</v>
      </c>
      <c r="O44" s="205"/>
      <c r="P44" s="205"/>
    </row>
    <row r="45" spans="1:16" x14ac:dyDescent="0.25">
      <c r="A45" s="142"/>
      <c r="B45" s="125"/>
      <c r="C45" s="125"/>
      <c r="D45" s="125"/>
      <c r="E45" s="125"/>
      <c r="F45" s="138"/>
      <c r="G45" s="138"/>
      <c r="H45" s="138"/>
      <c r="I45" s="138"/>
      <c r="J45" s="138"/>
      <c r="K45" s="138"/>
      <c r="L45" s="138"/>
      <c r="M45" s="138"/>
      <c r="N45" s="206"/>
      <c r="O45" s="143"/>
      <c r="P45" s="143"/>
    </row>
    <row r="46" spans="1:16" ht="7.5" customHeight="1" thickBot="1" x14ac:dyDescent="0.3">
      <c r="A46" s="142"/>
      <c r="B46" s="125"/>
      <c r="C46" s="125"/>
      <c r="D46" s="125"/>
      <c r="E46" s="125"/>
      <c r="F46" s="138"/>
      <c r="G46" s="138"/>
      <c r="H46" s="138"/>
      <c r="I46" s="138"/>
      <c r="J46" s="138"/>
      <c r="K46" s="138"/>
      <c r="L46" s="138"/>
      <c r="M46" s="138"/>
      <c r="N46" s="206"/>
      <c r="O46" s="143"/>
      <c r="P46" s="143"/>
    </row>
    <row r="47" spans="1:16" ht="15.75" thickBot="1" x14ac:dyDescent="0.3">
      <c r="A47" s="685" t="s">
        <v>316</v>
      </c>
      <c r="B47" s="686"/>
      <c r="C47" s="686"/>
      <c r="D47" s="686"/>
      <c r="E47" s="686"/>
      <c r="F47" s="686"/>
      <c r="G47" s="686"/>
      <c r="H47" s="686"/>
      <c r="I47" s="686"/>
      <c r="J47" s="686"/>
      <c r="K47" s="686"/>
      <c r="L47" s="686"/>
      <c r="M47" s="686"/>
      <c r="N47" s="686"/>
      <c r="O47" s="686"/>
      <c r="P47" s="687"/>
    </row>
    <row r="48" spans="1:16" ht="26.25" thickBot="1" x14ac:dyDescent="0.3">
      <c r="A48" s="149" t="s">
        <v>0</v>
      </c>
      <c r="B48" s="274" t="s">
        <v>1</v>
      </c>
      <c r="C48" s="274" t="s">
        <v>2</v>
      </c>
      <c r="D48" s="274" t="s">
        <v>3</v>
      </c>
      <c r="E48" s="274" t="s">
        <v>4</v>
      </c>
      <c r="F48" s="695" t="s">
        <v>5</v>
      </c>
      <c r="G48" s="695"/>
      <c r="H48" s="695"/>
      <c r="I48" s="695"/>
      <c r="J48" s="695"/>
      <c r="K48" s="695"/>
      <c r="L48" s="695"/>
      <c r="M48" s="695"/>
      <c r="N48" s="695"/>
      <c r="O48" s="274" t="s">
        <v>62</v>
      </c>
      <c r="P48" s="151" t="s">
        <v>63</v>
      </c>
    </row>
    <row r="49" spans="1:16" x14ac:dyDescent="0.25">
      <c r="A49" s="696" t="s">
        <v>9</v>
      </c>
      <c r="B49" s="311" t="s">
        <v>175</v>
      </c>
      <c r="C49" s="311" t="s">
        <v>175</v>
      </c>
      <c r="D49" s="311" t="s">
        <v>103</v>
      </c>
      <c r="E49" s="312" t="s">
        <v>278</v>
      </c>
      <c r="F49" s="313">
        <v>0</v>
      </c>
      <c r="G49" s="314" t="s">
        <v>55</v>
      </c>
      <c r="H49" s="314">
        <v>0</v>
      </c>
      <c r="I49" s="314" t="s">
        <v>55</v>
      </c>
      <c r="J49" s="314">
        <v>1</v>
      </c>
      <c r="K49" s="314" t="s">
        <v>55</v>
      </c>
      <c r="L49" s="314">
        <v>8</v>
      </c>
      <c r="M49" s="314" t="s">
        <v>55</v>
      </c>
      <c r="N49" s="315">
        <f t="shared" ref="N49:N53" si="1">L49+J49+H49+F49</f>
        <v>9</v>
      </c>
      <c r="O49" s="316" t="s">
        <v>283</v>
      </c>
      <c r="P49" s="317"/>
    </row>
    <row r="50" spans="1:16" x14ac:dyDescent="0.25">
      <c r="A50" s="664"/>
      <c r="B50" s="307" t="s">
        <v>98</v>
      </c>
      <c r="C50" s="307" t="s">
        <v>98</v>
      </c>
      <c r="D50" s="307" t="s">
        <v>277</v>
      </c>
      <c r="E50" s="318" t="s">
        <v>132</v>
      </c>
      <c r="F50" s="319">
        <v>0</v>
      </c>
      <c r="G50" s="308" t="s">
        <v>55</v>
      </c>
      <c r="H50" s="308">
        <v>0</v>
      </c>
      <c r="I50" s="308" t="s">
        <v>55</v>
      </c>
      <c r="J50" s="308">
        <v>1</v>
      </c>
      <c r="K50" s="308" t="s">
        <v>55</v>
      </c>
      <c r="L50" s="308">
        <v>8</v>
      </c>
      <c r="M50" s="308" t="s">
        <v>55</v>
      </c>
      <c r="N50" s="320">
        <f t="shared" si="1"/>
        <v>9</v>
      </c>
      <c r="O50" s="309" t="s">
        <v>283</v>
      </c>
      <c r="P50" s="310"/>
    </row>
    <row r="51" spans="1:16" ht="21" customHeight="1" x14ac:dyDescent="0.25">
      <c r="A51" s="664"/>
      <c r="B51" s="603" t="s">
        <v>10</v>
      </c>
      <c r="C51" s="603" t="s">
        <v>46</v>
      </c>
      <c r="D51" s="603" t="s">
        <v>344</v>
      </c>
      <c r="E51" s="604" t="s">
        <v>345</v>
      </c>
      <c r="F51" s="605">
        <v>0</v>
      </c>
      <c r="G51" s="606" t="s">
        <v>55</v>
      </c>
      <c r="H51" s="606">
        <v>0</v>
      </c>
      <c r="I51" s="606" t="s">
        <v>55</v>
      </c>
      <c r="J51" s="606">
        <v>1</v>
      </c>
      <c r="K51" s="606" t="s">
        <v>55</v>
      </c>
      <c r="L51" s="606">
        <v>8</v>
      </c>
      <c r="M51" s="606" t="s">
        <v>55</v>
      </c>
      <c r="N51" s="607">
        <f t="shared" si="1"/>
        <v>9</v>
      </c>
      <c r="O51" s="608" t="s">
        <v>283</v>
      </c>
      <c r="P51" s="256"/>
    </row>
    <row r="52" spans="1:16" ht="21.6" customHeight="1" x14ac:dyDescent="0.25">
      <c r="A52" s="664"/>
      <c r="B52" s="307" t="s">
        <v>26</v>
      </c>
      <c r="C52" s="307" t="s">
        <v>35</v>
      </c>
      <c r="D52" s="307" t="s">
        <v>277</v>
      </c>
      <c r="E52" s="318" t="s">
        <v>279</v>
      </c>
      <c r="F52" s="319">
        <v>0</v>
      </c>
      <c r="G52" s="308" t="s">
        <v>55</v>
      </c>
      <c r="H52" s="308">
        <v>1</v>
      </c>
      <c r="I52" s="308" t="s">
        <v>55</v>
      </c>
      <c r="J52" s="308">
        <v>1</v>
      </c>
      <c r="K52" s="308" t="s">
        <v>55</v>
      </c>
      <c r="L52" s="308">
        <v>7</v>
      </c>
      <c r="M52" s="308" t="s">
        <v>55</v>
      </c>
      <c r="N52" s="320">
        <f t="shared" si="1"/>
        <v>9</v>
      </c>
      <c r="O52" s="321" t="s">
        <v>284</v>
      </c>
      <c r="P52" s="322" t="s">
        <v>71</v>
      </c>
    </row>
    <row r="53" spans="1:16" ht="15" customHeight="1" x14ac:dyDescent="0.25">
      <c r="A53" s="664"/>
      <c r="B53" s="307" t="s">
        <v>47</v>
      </c>
      <c r="C53" s="307" t="s">
        <v>47</v>
      </c>
      <c r="D53" s="307" t="s">
        <v>253</v>
      </c>
      <c r="E53" s="318" t="s">
        <v>49</v>
      </c>
      <c r="F53" s="319">
        <v>0</v>
      </c>
      <c r="G53" s="308" t="s">
        <v>55</v>
      </c>
      <c r="H53" s="308">
        <v>0</v>
      </c>
      <c r="I53" s="308" t="s">
        <v>55</v>
      </c>
      <c r="J53" s="308">
        <v>1</v>
      </c>
      <c r="K53" s="308" t="s">
        <v>55</v>
      </c>
      <c r="L53" s="308">
        <v>8</v>
      </c>
      <c r="M53" s="308" t="s">
        <v>55</v>
      </c>
      <c r="N53" s="320">
        <f t="shared" si="1"/>
        <v>9</v>
      </c>
      <c r="O53" s="321" t="s">
        <v>281</v>
      </c>
      <c r="P53" s="256"/>
    </row>
    <row r="54" spans="1:16" ht="21.6" customHeight="1" thickBot="1" x14ac:dyDescent="0.3">
      <c r="A54" s="697"/>
      <c r="B54" s="323" t="s">
        <v>47</v>
      </c>
      <c r="C54" s="323" t="s">
        <v>47</v>
      </c>
      <c r="D54" s="323" t="s">
        <v>85</v>
      </c>
      <c r="E54" s="324"/>
      <c r="F54" s="325"/>
      <c r="G54" s="326"/>
      <c r="H54" s="326"/>
      <c r="I54" s="326"/>
      <c r="J54" s="326"/>
      <c r="K54" s="326"/>
      <c r="L54" s="326"/>
      <c r="M54" s="326"/>
      <c r="N54" s="327"/>
      <c r="O54" s="328" t="s">
        <v>280</v>
      </c>
      <c r="P54" s="329"/>
    </row>
    <row r="55" spans="1:16" ht="15.75" thickBot="1" x14ac:dyDescent="0.3">
      <c r="A55" s="1"/>
      <c r="B55" s="1"/>
      <c r="C55" s="1"/>
      <c r="D55" s="1"/>
      <c r="E55" s="1"/>
      <c r="F55" s="252">
        <f>SUM(F49:F54)</f>
        <v>0</v>
      </c>
      <c r="G55" s="42" t="s">
        <v>55</v>
      </c>
      <c r="H55" s="43">
        <f>SUM(H49:H54)</f>
        <v>1</v>
      </c>
      <c r="I55" s="42" t="s">
        <v>55</v>
      </c>
      <c r="J55" s="43">
        <f>SUM(J49:J54)</f>
        <v>5</v>
      </c>
      <c r="K55" s="42" t="s">
        <v>55</v>
      </c>
      <c r="L55" s="43">
        <f>SUM(L49:L54)</f>
        <v>39</v>
      </c>
      <c r="M55" s="42" t="s">
        <v>55</v>
      </c>
      <c r="N55" s="44">
        <f>SUM(N49:N54)</f>
        <v>45</v>
      </c>
      <c r="O55" s="1"/>
      <c r="P55" s="1"/>
    </row>
    <row r="56" spans="1:16" ht="7.5" customHeight="1" thickBot="1" x14ac:dyDescent="0.3"/>
    <row r="57" spans="1:16" ht="15.75" thickBot="1" x14ac:dyDescent="0.3">
      <c r="D57" s="657" t="s">
        <v>242</v>
      </c>
      <c r="E57" s="658"/>
      <c r="F57" s="96">
        <f>F55+F44+F29+F18</f>
        <v>1</v>
      </c>
      <c r="G57" s="306" t="s">
        <v>55</v>
      </c>
      <c r="H57" s="287">
        <f>H55+H44+H29+H18</f>
        <v>9</v>
      </c>
      <c r="I57" s="287" t="s">
        <v>55</v>
      </c>
      <c r="J57" s="287">
        <f>J55+J44+J29+J18</f>
        <v>14</v>
      </c>
      <c r="K57" s="287" t="s">
        <v>55</v>
      </c>
      <c r="L57" s="287">
        <f>L55+L44+L29+L18</f>
        <v>92</v>
      </c>
      <c r="M57" s="304" t="s">
        <v>55</v>
      </c>
      <c r="N57" s="289">
        <f>N55+N44+N29+N18</f>
        <v>116</v>
      </c>
    </row>
    <row r="58" spans="1:16" ht="15.75" thickBot="1" x14ac:dyDescent="0.3">
      <c r="D58" s="657" t="s">
        <v>183</v>
      </c>
      <c r="E58" s="658"/>
      <c r="F58" s="283">
        <f>1+COUNTIF(F8:F17,0)+COUNTIF(F22:F28,0)+COUNTIF(F37:F43,0)+COUNTIF(F49:F54,0)</f>
        <v>26</v>
      </c>
      <c r="G58" s="659" t="s">
        <v>185</v>
      </c>
      <c r="H58" s="659"/>
      <c r="I58" s="659"/>
      <c r="J58" s="659"/>
      <c r="K58" s="659"/>
      <c r="L58" s="659"/>
      <c r="M58" s="659"/>
      <c r="N58" s="658"/>
    </row>
    <row r="59" spans="1:16" ht="15.75" thickBot="1" x14ac:dyDescent="0.3">
      <c r="D59" s="660" t="s">
        <v>184</v>
      </c>
      <c r="E59" s="661"/>
      <c r="F59" s="284">
        <f>COUNTBLANK(F7:F17)+COUNTBLANK(F22:F28)+COUNTBLANK(F37:F43)+COUNTBLANK(F49:F54)</f>
        <v>5</v>
      </c>
      <c r="G59" s="662" t="s">
        <v>187</v>
      </c>
      <c r="H59" s="662"/>
      <c r="I59" s="662"/>
      <c r="J59" s="662"/>
      <c r="K59" s="662"/>
      <c r="L59" s="662"/>
      <c r="M59" s="662"/>
      <c r="N59" s="661"/>
    </row>
    <row r="60" spans="1:16" x14ac:dyDescent="0.25">
      <c r="D60" s="95"/>
      <c r="E60" s="95"/>
      <c r="F60" s="251"/>
      <c r="G60" s="95"/>
      <c r="H60" s="95"/>
      <c r="I60" s="95"/>
      <c r="J60" s="95"/>
      <c r="K60" s="95"/>
      <c r="L60" s="95"/>
      <c r="M60" s="95"/>
      <c r="N60" s="95"/>
    </row>
    <row r="61" spans="1:16" x14ac:dyDescent="0.25">
      <c r="D61" s="95"/>
      <c r="E61" s="95"/>
      <c r="F61" s="251"/>
      <c r="G61" s="95"/>
      <c r="H61" s="95"/>
      <c r="I61" s="95"/>
      <c r="J61" s="95"/>
      <c r="K61" s="95"/>
      <c r="L61" s="95"/>
      <c r="M61" s="95"/>
      <c r="N61" s="95"/>
    </row>
    <row r="62" spans="1:16" x14ac:dyDescent="0.25">
      <c r="D62" s="95"/>
      <c r="E62" s="95"/>
      <c r="F62" s="251"/>
      <c r="G62" s="95"/>
      <c r="H62" s="95"/>
      <c r="I62" s="95"/>
      <c r="J62" s="95"/>
      <c r="K62" s="95"/>
      <c r="L62" s="95"/>
      <c r="M62" s="95"/>
      <c r="N62" s="95"/>
    </row>
    <row r="63" spans="1:16" x14ac:dyDescent="0.25">
      <c r="A63" s="107" t="s">
        <v>396</v>
      </c>
      <c r="B63" s="108"/>
      <c r="C63" s="108"/>
      <c r="D63" s="108"/>
      <c r="E63" s="108"/>
      <c r="F63" s="108"/>
      <c r="G63" s="108"/>
    </row>
    <row r="64" spans="1:16" x14ac:dyDescent="0.25">
      <c r="A64" s="107" t="s">
        <v>397</v>
      </c>
      <c r="B64" s="108"/>
      <c r="C64" s="108"/>
      <c r="D64" s="108"/>
      <c r="E64" s="108"/>
      <c r="F64" s="108"/>
      <c r="G64" s="108"/>
    </row>
    <row r="65" spans="1:16" ht="15.75" thickBot="1" x14ac:dyDescent="0.3"/>
    <row r="66" spans="1:16" ht="15.75" thickBot="1" x14ac:dyDescent="0.3">
      <c r="A66" s="685" t="s">
        <v>317</v>
      </c>
      <c r="B66" s="686"/>
      <c r="C66" s="686"/>
      <c r="D66" s="686"/>
      <c r="E66" s="686"/>
      <c r="F66" s="686"/>
      <c r="G66" s="686"/>
      <c r="H66" s="686"/>
      <c r="I66" s="686"/>
      <c r="J66" s="686"/>
      <c r="K66" s="686"/>
      <c r="L66" s="686"/>
      <c r="M66" s="686"/>
      <c r="N66" s="686"/>
      <c r="O66" s="686"/>
      <c r="P66" s="687"/>
    </row>
    <row r="67" spans="1:16" ht="26.25" thickBot="1" x14ac:dyDescent="0.3">
      <c r="A67" s="207" t="s">
        <v>0</v>
      </c>
      <c r="B67" s="275" t="s">
        <v>1</v>
      </c>
      <c r="C67" s="275" t="s">
        <v>2</v>
      </c>
      <c r="D67" s="275" t="s">
        <v>3</v>
      </c>
      <c r="E67" s="275" t="s">
        <v>4</v>
      </c>
      <c r="F67" s="698" t="s">
        <v>5</v>
      </c>
      <c r="G67" s="698"/>
      <c r="H67" s="698"/>
      <c r="I67" s="698"/>
      <c r="J67" s="698"/>
      <c r="K67" s="698"/>
      <c r="L67" s="698"/>
      <c r="M67" s="698"/>
      <c r="N67" s="698"/>
      <c r="O67" s="275" t="s">
        <v>62</v>
      </c>
      <c r="P67" s="209" t="s">
        <v>63</v>
      </c>
    </row>
    <row r="68" spans="1:16" x14ac:dyDescent="0.25">
      <c r="A68" s="696" t="s">
        <v>60</v>
      </c>
      <c r="B68" s="375" t="s">
        <v>84</v>
      </c>
      <c r="C68" s="375" t="s">
        <v>84</v>
      </c>
      <c r="D68" s="375" t="s">
        <v>28</v>
      </c>
      <c r="E68" s="375" t="s">
        <v>86</v>
      </c>
      <c r="F68" s="376">
        <v>0</v>
      </c>
      <c r="G68" s="376" t="s">
        <v>55</v>
      </c>
      <c r="H68" s="376">
        <v>0</v>
      </c>
      <c r="I68" s="376" t="s">
        <v>55</v>
      </c>
      <c r="J68" s="376">
        <v>0</v>
      </c>
      <c r="K68" s="376" t="s">
        <v>55</v>
      </c>
      <c r="L68" s="376">
        <v>2</v>
      </c>
      <c r="M68" s="376" t="s">
        <v>55</v>
      </c>
      <c r="N68" s="377">
        <f>F68+H68+J68+L68</f>
        <v>2</v>
      </c>
      <c r="O68" s="378"/>
      <c r="P68" s="383"/>
    </row>
    <row r="69" spans="1:16" x14ac:dyDescent="0.25">
      <c r="A69" s="664"/>
      <c r="B69" s="62" t="s">
        <v>17</v>
      </c>
      <c r="C69" s="62" t="s">
        <v>17</v>
      </c>
      <c r="D69" s="62" t="s">
        <v>85</v>
      </c>
      <c r="E69" s="62"/>
      <c r="F69" s="262"/>
      <c r="G69" s="262"/>
      <c r="H69" s="262"/>
      <c r="I69" s="262"/>
      <c r="J69" s="262"/>
      <c r="K69" s="262"/>
      <c r="L69" s="262"/>
      <c r="M69" s="262"/>
      <c r="N69" s="263"/>
      <c r="O69" s="469" t="s">
        <v>93</v>
      </c>
      <c r="P69" s="470"/>
    </row>
    <row r="70" spans="1:16" x14ac:dyDescent="0.25">
      <c r="A70" s="664"/>
      <c r="B70" s="62" t="s">
        <v>29</v>
      </c>
      <c r="C70" s="62" t="s">
        <v>29</v>
      </c>
      <c r="D70" s="62" t="s">
        <v>277</v>
      </c>
      <c r="E70" s="62" t="s">
        <v>341</v>
      </c>
      <c r="F70" s="262">
        <v>0</v>
      </c>
      <c r="G70" s="262" t="s">
        <v>55</v>
      </c>
      <c r="H70" s="262">
        <v>0</v>
      </c>
      <c r="I70" s="262" t="s">
        <v>55</v>
      </c>
      <c r="J70" s="262">
        <v>1</v>
      </c>
      <c r="K70" s="262" t="s">
        <v>55</v>
      </c>
      <c r="L70" s="262">
        <v>8</v>
      </c>
      <c r="M70" s="262" t="s">
        <v>55</v>
      </c>
      <c r="N70" s="263">
        <f>F70+H70+J70+L70</f>
        <v>9</v>
      </c>
      <c r="O70" s="469" t="s">
        <v>282</v>
      </c>
      <c r="P70" s="470"/>
    </row>
    <row r="71" spans="1:16" x14ac:dyDescent="0.25">
      <c r="A71" s="664"/>
      <c r="B71" s="596" t="s">
        <v>17</v>
      </c>
      <c r="C71" s="596" t="s">
        <v>31</v>
      </c>
      <c r="D71" s="596" t="s">
        <v>95</v>
      </c>
      <c r="E71" s="596" t="s">
        <v>343</v>
      </c>
      <c r="F71" s="597">
        <v>0</v>
      </c>
      <c r="G71" s="597" t="s">
        <v>55</v>
      </c>
      <c r="H71" s="597">
        <v>1</v>
      </c>
      <c r="I71" s="597" t="s">
        <v>55</v>
      </c>
      <c r="J71" s="597">
        <v>1</v>
      </c>
      <c r="K71" s="597" t="s">
        <v>55</v>
      </c>
      <c r="L71" s="597">
        <v>7</v>
      </c>
      <c r="M71" s="597" t="s">
        <v>55</v>
      </c>
      <c r="N71" s="496">
        <f>F71+H71+J71+L71</f>
        <v>9</v>
      </c>
      <c r="O71" s="598" t="s">
        <v>74</v>
      </c>
      <c r="P71" s="599" t="s">
        <v>71</v>
      </c>
    </row>
    <row r="72" spans="1:16" x14ac:dyDescent="0.25">
      <c r="A72" s="664"/>
      <c r="B72" s="609" t="s">
        <v>32</v>
      </c>
      <c r="C72" s="609" t="s">
        <v>32</v>
      </c>
      <c r="D72" s="609" t="s">
        <v>28</v>
      </c>
      <c r="E72" s="609" t="s">
        <v>206</v>
      </c>
      <c r="F72" s="610">
        <v>0</v>
      </c>
      <c r="G72" s="610" t="s">
        <v>55</v>
      </c>
      <c r="H72" s="610">
        <v>0</v>
      </c>
      <c r="I72" s="610" t="s">
        <v>55</v>
      </c>
      <c r="J72" s="610">
        <v>0</v>
      </c>
      <c r="K72" s="610" t="s">
        <v>55</v>
      </c>
      <c r="L72" s="610">
        <v>2</v>
      </c>
      <c r="M72" s="610" t="s">
        <v>55</v>
      </c>
      <c r="N72" s="611">
        <v>2</v>
      </c>
      <c r="O72" s="612"/>
      <c r="P72" s="613"/>
    </row>
    <row r="73" spans="1:16" x14ac:dyDescent="0.25">
      <c r="A73" s="664"/>
      <c r="B73" s="62" t="s">
        <v>26</v>
      </c>
      <c r="C73" s="62" t="s">
        <v>360</v>
      </c>
      <c r="D73" s="62" t="s">
        <v>106</v>
      </c>
      <c r="E73" s="62" t="s">
        <v>241</v>
      </c>
      <c r="F73" s="262">
        <v>0</v>
      </c>
      <c r="G73" s="262" t="s">
        <v>55</v>
      </c>
      <c r="H73" s="262">
        <v>0</v>
      </c>
      <c r="I73" s="262" t="s">
        <v>55</v>
      </c>
      <c r="J73" s="262">
        <v>1</v>
      </c>
      <c r="K73" s="262" t="s">
        <v>55</v>
      </c>
      <c r="L73" s="262">
        <v>5</v>
      </c>
      <c r="M73" s="262" t="s">
        <v>55</v>
      </c>
      <c r="N73" s="263">
        <v>6</v>
      </c>
      <c r="O73" s="469" t="s">
        <v>359</v>
      </c>
      <c r="P73" s="469"/>
    </row>
    <row r="74" spans="1:16" ht="15.75" thickBot="1" x14ac:dyDescent="0.3">
      <c r="A74" s="697"/>
      <c r="B74" s="355" t="s">
        <v>26</v>
      </c>
      <c r="C74" s="355" t="s">
        <v>360</v>
      </c>
      <c r="D74" s="355" t="s">
        <v>367</v>
      </c>
      <c r="E74" s="355" t="s">
        <v>377</v>
      </c>
      <c r="F74" s="264">
        <v>0</v>
      </c>
      <c r="G74" s="264" t="s">
        <v>55</v>
      </c>
      <c r="H74" s="264">
        <v>0</v>
      </c>
      <c r="I74" s="264" t="s">
        <v>55</v>
      </c>
      <c r="J74" s="264">
        <v>1</v>
      </c>
      <c r="K74" s="264" t="s">
        <v>55</v>
      </c>
      <c r="L74" s="264">
        <v>1</v>
      </c>
      <c r="M74" s="264" t="s">
        <v>55</v>
      </c>
      <c r="N74" s="495">
        <v>2</v>
      </c>
      <c r="O74" s="471"/>
      <c r="P74" s="472" t="s">
        <v>70</v>
      </c>
    </row>
    <row r="75" spans="1:16" ht="15.75" thickBot="1" x14ac:dyDescent="0.3">
      <c r="A75" s="200"/>
      <c r="B75" s="201"/>
      <c r="C75" s="201"/>
      <c r="D75" s="201"/>
      <c r="E75" s="201"/>
      <c r="F75" s="202">
        <f>SUM(F68:F74)</f>
        <v>0</v>
      </c>
      <c r="G75" s="203" t="s">
        <v>55</v>
      </c>
      <c r="H75" s="203">
        <f>SUM(H68:H74)</f>
        <v>1</v>
      </c>
      <c r="I75" s="203" t="s">
        <v>55</v>
      </c>
      <c r="J75" s="203">
        <f>SUM(J68:J74)</f>
        <v>4</v>
      </c>
      <c r="K75" s="203" t="s">
        <v>55</v>
      </c>
      <c r="L75" s="203">
        <f>SUM(L68:L74)</f>
        <v>25</v>
      </c>
      <c r="M75" s="203" t="s">
        <v>55</v>
      </c>
      <c r="N75" s="204">
        <f>SUM(N68:N74)</f>
        <v>30</v>
      </c>
      <c r="O75" s="205"/>
      <c r="P75" s="205"/>
    </row>
    <row r="76" spans="1:16" x14ac:dyDescent="0.25">
      <c r="A76" s="108"/>
      <c r="B76" s="108"/>
      <c r="C76" s="108"/>
      <c r="D76" s="138"/>
      <c r="E76" s="138"/>
      <c r="F76" s="251"/>
      <c r="G76" s="138"/>
      <c r="H76" s="138"/>
      <c r="I76" s="138"/>
      <c r="J76" s="138"/>
      <c r="K76" s="138"/>
      <c r="L76" s="138"/>
      <c r="M76" s="138"/>
      <c r="N76" s="138"/>
      <c r="O76" s="108"/>
      <c r="P76" s="108"/>
    </row>
    <row r="77" spans="1:16" ht="15.75" thickBot="1" x14ac:dyDescent="0.3">
      <c r="A77" s="108"/>
      <c r="B77" s="108"/>
      <c r="C77" s="108"/>
      <c r="D77" s="138"/>
      <c r="E77" s="138"/>
      <c r="F77" s="251"/>
      <c r="G77" s="138"/>
      <c r="H77" s="138"/>
      <c r="I77" s="138"/>
      <c r="J77" s="138"/>
      <c r="K77" s="138"/>
      <c r="L77" s="138"/>
      <c r="M77" s="138"/>
      <c r="N77" s="138"/>
      <c r="O77" s="108"/>
      <c r="P77" s="108"/>
    </row>
    <row r="78" spans="1:16" ht="15.75" thickBot="1" x14ac:dyDescent="0.3">
      <c r="A78" s="685" t="s">
        <v>318</v>
      </c>
      <c r="B78" s="686"/>
      <c r="C78" s="686"/>
      <c r="D78" s="686"/>
      <c r="E78" s="686"/>
      <c r="F78" s="686"/>
      <c r="G78" s="686"/>
      <c r="H78" s="686"/>
      <c r="I78" s="686"/>
      <c r="J78" s="686"/>
      <c r="K78" s="686"/>
      <c r="L78" s="686"/>
      <c r="M78" s="686"/>
      <c r="N78" s="686"/>
      <c r="O78" s="686"/>
      <c r="P78" s="687"/>
    </row>
    <row r="79" spans="1:16" ht="28.15" customHeight="1" thickBot="1" x14ac:dyDescent="0.3">
      <c r="A79" s="330" t="s">
        <v>0</v>
      </c>
      <c r="B79" s="275" t="s">
        <v>1</v>
      </c>
      <c r="C79" s="275" t="s">
        <v>2</v>
      </c>
      <c r="D79" s="275" t="s">
        <v>3</v>
      </c>
      <c r="E79" s="275" t="s">
        <v>4</v>
      </c>
      <c r="F79" s="710" t="s">
        <v>5</v>
      </c>
      <c r="G79" s="711"/>
      <c r="H79" s="711"/>
      <c r="I79" s="711"/>
      <c r="J79" s="711"/>
      <c r="K79" s="711"/>
      <c r="L79" s="711"/>
      <c r="M79" s="711"/>
      <c r="N79" s="712"/>
      <c r="O79" s="275" t="s">
        <v>62</v>
      </c>
      <c r="P79" s="209" t="s">
        <v>63</v>
      </c>
    </row>
    <row r="80" spans="1:16" x14ac:dyDescent="0.25">
      <c r="A80" s="678" t="s">
        <v>61</v>
      </c>
      <c r="B80" s="210" t="s">
        <v>10</v>
      </c>
      <c r="C80" s="210" t="s">
        <v>10</v>
      </c>
      <c r="D80" s="210" t="s">
        <v>285</v>
      </c>
      <c r="E80" s="331" t="s">
        <v>286</v>
      </c>
      <c r="F80" s="332">
        <v>0</v>
      </c>
      <c r="G80" s="211" t="s">
        <v>55</v>
      </c>
      <c r="H80" s="211">
        <v>0</v>
      </c>
      <c r="I80" s="211" t="s">
        <v>55</v>
      </c>
      <c r="J80" s="211">
        <v>0</v>
      </c>
      <c r="K80" s="211" t="s">
        <v>55</v>
      </c>
      <c r="L80" s="211">
        <v>3</v>
      </c>
      <c r="M80" s="211" t="s">
        <v>55</v>
      </c>
      <c r="N80" s="333">
        <f>L80+J80+H80+F80</f>
        <v>3</v>
      </c>
      <c r="O80" s="447"/>
      <c r="P80" s="448"/>
    </row>
    <row r="81" spans="1:16" ht="28.15" customHeight="1" x14ac:dyDescent="0.25">
      <c r="A81" s="678"/>
      <c r="B81" s="213" t="s">
        <v>44</v>
      </c>
      <c r="C81" s="213" t="s">
        <v>44</v>
      </c>
      <c r="D81" s="213" t="s">
        <v>287</v>
      </c>
      <c r="E81" s="334" t="s">
        <v>288</v>
      </c>
      <c r="F81" s="335">
        <v>0</v>
      </c>
      <c r="G81" s="214" t="s">
        <v>55</v>
      </c>
      <c r="H81" s="214">
        <v>0</v>
      </c>
      <c r="I81" s="214" t="s">
        <v>55</v>
      </c>
      <c r="J81" s="214">
        <v>0</v>
      </c>
      <c r="K81" s="214" t="s">
        <v>55</v>
      </c>
      <c r="L81" s="214">
        <v>3</v>
      </c>
      <c r="M81" s="214" t="s">
        <v>55</v>
      </c>
      <c r="N81" s="336">
        <f t="shared" ref="N81:N88" si="2">L81+J81+H81+F81</f>
        <v>3</v>
      </c>
      <c r="O81" s="449"/>
      <c r="P81" s="450"/>
    </row>
    <row r="82" spans="1:16" ht="21" customHeight="1" x14ac:dyDescent="0.25">
      <c r="A82" s="678"/>
      <c r="B82" s="213" t="s">
        <v>13</v>
      </c>
      <c r="C82" s="213" t="s">
        <v>13</v>
      </c>
      <c r="D82" s="213" t="s">
        <v>253</v>
      </c>
      <c r="E82" s="334" t="s">
        <v>289</v>
      </c>
      <c r="F82" s="335">
        <v>0</v>
      </c>
      <c r="G82" s="214" t="s">
        <v>55</v>
      </c>
      <c r="H82" s="214">
        <v>0</v>
      </c>
      <c r="I82" s="214" t="s">
        <v>55</v>
      </c>
      <c r="J82" s="214">
        <v>0</v>
      </c>
      <c r="K82" s="214" t="s">
        <v>55</v>
      </c>
      <c r="L82" s="214">
        <v>3</v>
      </c>
      <c r="M82" s="214" t="s">
        <v>55</v>
      </c>
      <c r="N82" s="336">
        <f>L82+J82+H82+F82</f>
        <v>3</v>
      </c>
      <c r="O82" s="449"/>
      <c r="P82" s="512"/>
    </row>
    <row r="83" spans="1:16" x14ac:dyDescent="0.25">
      <c r="A83" s="678"/>
      <c r="B83" s="614" t="s">
        <v>13</v>
      </c>
      <c r="C83" s="614" t="s">
        <v>13</v>
      </c>
      <c r="D83" s="508" t="s">
        <v>85</v>
      </c>
      <c r="E83" s="615"/>
      <c r="F83" s="616"/>
      <c r="G83" s="510"/>
      <c r="H83" s="509"/>
      <c r="I83" s="510"/>
      <c r="J83" s="509"/>
      <c r="K83" s="510"/>
      <c r="L83" s="509"/>
      <c r="M83" s="509"/>
      <c r="N83" s="617"/>
      <c r="O83" s="618" t="s">
        <v>290</v>
      </c>
      <c r="P83" s="619"/>
    </row>
    <row r="84" spans="1:16" ht="15" customHeight="1" x14ac:dyDescent="0.25">
      <c r="A84" s="678"/>
      <c r="B84" s="508" t="s">
        <v>10</v>
      </c>
      <c r="C84" s="508" t="s">
        <v>10</v>
      </c>
      <c r="D84" s="508" t="s">
        <v>51</v>
      </c>
      <c r="E84" s="615" t="s">
        <v>166</v>
      </c>
      <c r="F84" s="616">
        <v>0</v>
      </c>
      <c r="G84" s="510" t="s">
        <v>55</v>
      </c>
      <c r="H84" s="509">
        <v>0</v>
      </c>
      <c r="I84" s="510" t="s">
        <v>55</v>
      </c>
      <c r="J84" s="509">
        <v>1</v>
      </c>
      <c r="K84" s="510" t="s">
        <v>55</v>
      </c>
      <c r="L84" s="509">
        <v>5</v>
      </c>
      <c r="M84" s="509" t="s">
        <v>55</v>
      </c>
      <c r="N84" s="617">
        <f t="shared" si="2"/>
        <v>6</v>
      </c>
      <c r="O84" s="618" t="s">
        <v>291</v>
      </c>
      <c r="P84" s="620"/>
    </row>
    <row r="85" spans="1:16" x14ac:dyDescent="0.25">
      <c r="A85" s="678"/>
      <c r="B85" s="508" t="s">
        <v>176</v>
      </c>
      <c r="C85" s="508" t="s">
        <v>176</v>
      </c>
      <c r="D85" s="508" t="s">
        <v>95</v>
      </c>
      <c r="E85" s="615" t="s">
        <v>292</v>
      </c>
      <c r="F85" s="616">
        <v>0</v>
      </c>
      <c r="G85" s="510" t="s">
        <v>55</v>
      </c>
      <c r="H85" s="509">
        <v>1</v>
      </c>
      <c r="I85" s="510" t="s">
        <v>55</v>
      </c>
      <c r="J85" s="509">
        <v>1</v>
      </c>
      <c r="K85" s="510" t="s">
        <v>55</v>
      </c>
      <c r="L85" s="509">
        <v>7</v>
      </c>
      <c r="M85" s="509" t="s">
        <v>55</v>
      </c>
      <c r="N85" s="617">
        <f t="shared" si="2"/>
        <v>9</v>
      </c>
      <c r="O85" s="618"/>
      <c r="P85" s="621" t="s">
        <v>71</v>
      </c>
    </row>
    <row r="86" spans="1:16" x14ac:dyDescent="0.25">
      <c r="A86" s="663"/>
      <c r="B86" s="508" t="s">
        <v>96</v>
      </c>
      <c r="C86" s="508" t="s">
        <v>96</v>
      </c>
      <c r="D86" s="508" t="s">
        <v>277</v>
      </c>
      <c r="E86" s="615" t="s">
        <v>346</v>
      </c>
      <c r="F86" s="616">
        <v>0</v>
      </c>
      <c r="G86" s="509" t="s">
        <v>55</v>
      </c>
      <c r="H86" s="509">
        <v>0</v>
      </c>
      <c r="I86" s="509" t="s">
        <v>55</v>
      </c>
      <c r="J86" s="509">
        <v>1</v>
      </c>
      <c r="K86" s="509" t="s">
        <v>55</v>
      </c>
      <c r="L86" s="509">
        <v>7</v>
      </c>
      <c r="M86" s="509" t="s">
        <v>55</v>
      </c>
      <c r="N86" s="617">
        <f t="shared" si="2"/>
        <v>8</v>
      </c>
      <c r="O86" s="622"/>
      <c r="P86" s="623"/>
    </row>
    <row r="87" spans="1:16" x14ac:dyDescent="0.25">
      <c r="A87" s="663"/>
      <c r="B87" s="508" t="s">
        <v>47</v>
      </c>
      <c r="C87" s="508" t="s">
        <v>174</v>
      </c>
      <c r="D87" s="508" t="s">
        <v>99</v>
      </c>
      <c r="E87" s="615" t="s">
        <v>347</v>
      </c>
      <c r="F87" s="616">
        <v>0</v>
      </c>
      <c r="G87" s="509" t="s">
        <v>55</v>
      </c>
      <c r="H87" s="509">
        <v>0</v>
      </c>
      <c r="I87" s="509" t="s">
        <v>55</v>
      </c>
      <c r="J87" s="509">
        <v>1</v>
      </c>
      <c r="K87" s="509" t="s">
        <v>55</v>
      </c>
      <c r="L87" s="509">
        <v>7</v>
      </c>
      <c r="M87" s="509" t="s">
        <v>55</v>
      </c>
      <c r="N87" s="617">
        <f t="shared" si="2"/>
        <v>8</v>
      </c>
      <c r="O87" s="622"/>
      <c r="P87" s="623"/>
    </row>
    <row r="88" spans="1:16" ht="15.75" thickBot="1" x14ac:dyDescent="0.3">
      <c r="A88" s="679"/>
      <c r="B88" s="624" t="s">
        <v>190</v>
      </c>
      <c r="C88" s="624" t="s">
        <v>348</v>
      </c>
      <c r="D88" s="624" t="s">
        <v>349</v>
      </c>
      <c r="E88" s="625" t="s">
        <v>350</v>
      </c>
      <c r="F88" s="626">
        <v>0</v>
      </c>
      <c r="G88" s="627" t="s">
        <v>55</v>
      </c>
      <c r="H88" s="627">
        <v>0</v>
      </c>
      <c r="I88" s="627" t="s">
        <v>55</v>
      </c>
      <c r="J88" s="627">
        <v>1</v>
      </c>
      <c r="K88" s="627" t="s">
        <v>55</v>
      </c>
      <c r="L88" s="627">
        <v>2</v>
      </c>
      <c r="M88" s="627" t="s">
        <v>55</v>
      </c>
      <c r="N88" s="617">
        <f t="shared" si="2"/>
        <v>3</v>
      </c>
      <c r="O88" s="628" t="s">
        <v>368</v>
      </c>
      <c r="P88" s="629"/>
    </row>
    <row r="89" spans="1:16" ht="15.75" thickBot="1" x14ac:dyDescent="0.3">
      <c r="A89" s="1"/>
      <c r="B89" s="1"/>
      <c r="C89" s="1"/>
      <c r="D89" s="1"/>
      <c r="E89" s="1"/>
      <c r="F89" s="252">
        <f>SUM(F80:F88)</f>
        <v>0</v>
      </c>
      <c r="G89" s="42" t="s">
        <v>55</v>
      </c>
      <c r="H89" s="43">
        <f>SUM(H80:H88)</f>
        <v>1</v>
      </c>
      <c r="I89" s="42" t="s">
        <v>55</v>
      </c>
      <c r="J89" s="43">
        <f>SUM(J80:J88)</f>
        <v>5</v>
      </c>
      <c r="K89" s="42" t="s">
        <v>55</v>
      </c>
      <c r="L89" s="538">
        <f>SUM(L80:L88)</f>
        <v>37</v>
      </c>
      <c r="M89" s="537" t="s">
        <v>55</v>
      </c>
      <c r="N89" s="539">
        <f>SUM(N80:N88)</f>
        <v>43</v>
      </c>
      <c r="O89" s="535"/>
      <c r="P89" s="1"/>
    </row>
    <row r="90" spans="1:16" ht="7.5" customHeight="1" thickBot="1" x14ac:dyDescent="0.3"/>
    <row r="91" spans="1:16" ht="15.75" thickBot="1" x14ac:dyDescent="0.3">
      <c r="D91" s="657" t="s">
        <v>81</v>
      </c>
      <c r="E91" s="658"/>
      <c r="F91" s="96">
        <f>F89+F75+F29+F18</f>
        <v>1</v>
      </c>
      <c r="G91" s="290" t="s">
        <v>55</v>
      </c>
      <c r="H91" s="287">
        <f>H89+H75+H29+H18</f>
        <v>9</v>
      </c>
      <c r="I91" s="287" t="s">
        <v>55</v>
      </c>
      <c r="J91" s="287">
        <f>J89+J75+J29+J18</f>
        <v>14</v>
      </c>
      <c r="K91" s="287" t="s">
        <v>55</v>
      </c>
      <c r="L91" s="287">
        <f>L89+L75+L29+L18</f>
        <v>90</v>
      </c>
      <c r="M91" s="287" t="s">
        <v>55</v>
      </c>
      <c r="N91" s="289">
        <f>N89+N75+N29+N18</f>
        <v>114</v>
      </c>
    </row>
    <row r="92" spans="1:16" ht="15.75" thickBot="1" x14ac:dyDescent="0.3">
      <c r="D92" s="657" t="s">
        <v>183</v>
      </c>
      <c r="E92" s="658"/>
      <c r="F92" s="283">
        <f>1+COUNTIF(F8:F17,0)+COUNTIF(F22:F28,0)+COUNTIF(F68:F74,0)+COUNTIF(F80:F88,0)</f>
        <v>29</v>
      </c>
      <c r="G92" s="659" t="s">
        <v>185</v>
      </c>
      <c r="H92" s="659"/>
      <c r="I92" s="659"/>
      <c r="J92" s="659"/>
      <c r="K92" s="659"/>
      <c r="L92" s="659"/>
      <c r="M92" s="659"/>
      <c r="N92" s="658"/>
    </row>
    <row r="93" spans="1:16" ht="15.75" thickBot="1" x14ac:dyDescent="0.3">
      <c r="D93" s="660" t="s">
        <v>184</v>
      </c>
      <c r="E93" s="661"/>
      <c r="F93" s="284">
        <f>COUNTBLANK(F7:F17)+COUNTBLANK(F22:F28)+COUNTBLANK(F68:F74)+COUNTBLANK(F80:F88)</f>
        <v>5</v>
      </c>
      <c r="G93" s="662" t="s">
        <v>187</v>
      </c>
      <c r="H93" s="662"/>
      <c r="I93" s="662"/>
      <c r="J93" s="662"/>
      <c r="K93" s="662"/>
      <c r="L93" s="662"/>
      <c r="M93" s="662"/>
      <c r="N93" s="661"/>
    </row>
    <row r="96" spans="1:16" x14ac:dyDescent="0.25">
      <c r="A96" s="107" t="s">
        <v>396</v>
      </c>
    </row>
    <row r="97" spans="1:16" x14ac:dyDescent="0.25">
      <c r="A97" s="107" t="s">
        <v>397</v>
      </c>
    </row>
    <row r="98" spans="1:16" ht="10.15" customHeight="1" thickBot="1" x14ac:dyDescent="0.3">
      <c r="A98" s="107"/>
    </row>
    <row r="99" spans="1:16" ht="15.75" thickBot="1" x14ac:dyDescent="0.3">
      <c r="A99" s="685" t="s">
        <v>379</v>
      </c>
      <c r="B99" s="686"/>
      <c r="C99" s="686"/>
      <c r="D99" s="686"/>
      <c r="E99" s="686"/>
      <c r="F99" s="686"/>
      <c r="G99" s="686"/>
      <c r="H99" s="686"/>
      <c r="I99" s="686"/>
      <c r="J99" s="686"/>
      <c r="K99" s="686"/>
      <c r="L99" s="686"/>
      <c r="M99" s="686"/>
      <c r="N99" s="686"/>
      <c r="O99" s="686"/>
      <c r="P99" s="687"/>
    </row>
    <row r="100" spans="1:16" ht="26.25" thickBot="1" x14ac:dyDescent="0.3">
      <c r="A100" s="714" t="s">
        <v>382</v>
      </c>
      <c r="B100" s="531" t="s">
        <v>1</v>
      </c>
      <c r="C100" s="531" t="s">
        <v>2</v>
      </c>
      <c r="D100" s="531" t="s">
        <v>3</v>
      </c>
      <c r="E100" s="531" t="s">
        <v>4</v>
      </c>
      <c r="F100" s="710" t="s">
        <v>5</v>
      </c>
      <c r="G100" s="711"/>
      <c r="H100" s="711"/>
      <c r="I100" s="711"/>
      <c r="J100" s="711"/>
      <c r="K100" s="711"/>
      <c r="L100" s="711"/>
      <c r="M100" s="711"/>
      <c r="N100" s="712"/>
      <c r="O100" s="531" t="s">
        <v>62</v>
      </c>
      <c r="P100" s="209" t="s">
        <v>63</v>
      </c>
    </row>
    <row r="101" spans="1:16" x14ac:dyDescent="0.25">
      <c r="A101" s="715"/>
      <c r="B101" s="540" t="s">
        <v>47</v>
      </c>
      <c r="C101" s="540" t="s">
        <v>174</v>
      </c>
      <c r="D101" s="540" t="s">
        <v>99</v>
      </c>
      <c r="E101" s="541" t="s">
        <v>347</v>
      </c>
      <c r="F101" s="542">
        <v>0</v>
      </c>
      <c r="G101" s="543" t="s">
        <v>55</v>
      </c>
      <c r="H101" s="544">
        <v>1</v>
      </c>
      <c r="I101" s="543" t="s">
        <v>55</v>
      </c>
      <c r="J101" s="544">
        <v>1</v>
      </c>
      <c r="K101" s="543" t="s">
        <v>55</v>
      </c>
      <c r="L101" s="544">
        <v>4</v>
      </c>
      <c r="M101" s="544" t="s">
        <v>55</v>
      </c>
      <c r="N101" s="545">
        <f t="shared" ref="N101" si="3">L101+J101+H101+F101</f>
        <v>6</v>
      </c>
      <c r="O101" s="429"/>
      <c r="P101" s="546"/>
    </row>
    <row r="102" spans="1:16" x14ac:dyDescent="0.25">
      <c r="A102" s="715"/>
      <c r="B102" s="540" t="s">
        <v>47</v>
      </c>
      <c r="C102" s="540" t="s">
        <v>174</v>
      </c>
      <c r="D102" s="540" t="s">
        <v>131</v>
      </c>
      <c r="E102" s="541" t="s">
        <v>223</v>
      </c>
      <c r="F102" s="542">
        <v>0</v>
      </c>
      <c r="G102" s="544" t="s">
        <v>55</v>
      </c>
      <c r="H102" s="544">
        <v>0</v>
      </c>
      <c r="I102" s="544" t="s">
        <v>55</v>
      </c>
      <c r="J102" s="544">
        <v>1</v>
      </c>
      <c r="K102" s="544" t="s">
        <v>55</v>
      </c>
      <c r="L102" s="544">
        <v>8</v>
      </c>
      <c r="M102" s="544" t="s">
        <v>55</v>
      </c>
      <c r="N102" s="545">
        <f t="shared" ref="N102:N103" si="4">L102+J102+H102+F102</f>
        <v>9</v>
      </c>
      <c r="O102" s="504"/>
      <c r="P102" s="505"/>
    </row>
    <row r="103" spans="1:16" ht="15.75" thickBot="1" x14ac:dyDescent="0.3">
      <c r="A103" s="716"/>
      <c r="B103" s="547" t="s">
        <v>190</v>
      </c>
      <c r="C103" s="547" t="s">
        <v>348</v>
      </c>
      <c r="D103" s="547" t="s">
        <v>349</v>
      </c>
      <c r="E103" s="548" t="s">
        <v>350</v>
      </c>
      <c r="F103" s="549">
        <v>0</v>
      </c>
      <c r="G103" s="550" t="s">
        <v>55</v>
      </c>
      <c r="H103" s="550">
        <v>0</v>
      </c>
      <c r="I103" s="550" t="s">
        <v>55</v>
      </c>
      <c r="J103" s="550">
        <v>1</v>
      </c>
      <c r="K103" s="550" t="s">
        <v>55</v>
      </c>
      <c r="L103" s="550">
        <v>2</v>
      </c>
      <c r="M103" s="550" t="s">
        <v>55</v>
      </c>
      <c r="N103" s="545">
        <f t="shared" si="4"/>
        <v>3</v>
      </c>
      <c r="O103" s="551" t="s">
        <v>368</v>
      </c>
      <c r="P103" s="552"/>
    </row>
    <row r="104" spans="1:16" ht="15.75" thickBot="1" x14ac:dyDescent="0.3">
      <c r="A104" s="1"/>
      <c r="B104" s="535"/>
      <c r="C104" s="535"/>
      <c r="D104" s="535"/>
      <c r="E104" s="535"/>
      <c r="F104" s="536">
        <f>SUM(F101:F103)</f>
        <v>0</v>
      </c>
      <c r="G104" s="537" t="s">
        <v>55</v>
      </c>
      <c r="H104" s="538">
        <f>SUM(H101:H103)</f>
        <v>1</v>
      </c>
      <c r="I104" s="537" t="s">
        <v>55</v>
      </c>
      <c r="J104" s="538">
        <f>SUM(J101:J103)</f>
        <v>3</v>
      </c>
      <c r="K104" s="537" t="s">
        <v>55</v>
      </c>
      <c r="L104" s="538">
        <f>SUM(L101:L103)</f>
        <v>14</v>
      </c>
      <c r="M104" s="537" t="s">
        <v>55</v>
      </c>
      <c r="N104" s="539">
        <f>SUM(N101:N103)</f>
        <v>18</v>
      </c>
      <c r="O104" s="1" t="s">
        <v>296</v>
      </c>
      <c r="P104" s="1"/>
    </row>
    <row r="105" spans="1:16" ht="15.75" thickBot="1" x14ac:dyDescent="0.3"/>
    <row r="106" spans="1:16" ht="15.75" thickBot="1" x14ac:dyDescent="0.3">
      <c r="D106" s="657" t="s">
        <v>378</v>
      </c>
      <c r="E106" s="658"/>
      <c r="F106" s="96">
        <f>F104</f>
        <v>0</v>
      </c>
      <c r="G106" s="290" t="s">
        <v>55</v>
      </c>
      <c r="H106" s="287">
        <f>H104</f>
        <v>1</v>
      </c>
      <c r="I106" s="287" t="s">
        <v>55</v>
      </c>
      <c r="J106" s="287">
        <f>J104</f>
        <v>3</v>
      </c>
      <c r="K106" s="287" t="s">
        <v>55</v>
      </c>
      <c r="L106" s="287">
        <f>L104</f>
        <v>14</v>
      </c>
      <c r="M106" s="287" t="s">
        <v>55</v>
      </c>
      <c r="N106" s="289">
        <f>N104</f>
        <v>18</v>
      </c>
    </row>
    <row r="107" spans="1:16" ht="15.75" thickBot="1" x14ac:dyDescent="0.3">
      <c r="D107" s="657" t="s">
        <v>183</v>
      </c>
      <c r="E107" s="658"/>
      <c r="F107" s="283">
        <f>COUNTIF(F101:F103,0)</f>
        <v>3</v>
      </c>
      <c r="G107" s="659" t="s">
        <v>185</v>
      </c>
      <c r="H107" s="659"/>
      <c r="I107" s="659"/>
      <c r="J107" s="659"/>
      <c r="K107" s="659"/>
      <c r="L107" s="659"/>
      <c r="M107" s="659"/>
      <c r="N107" s="658"/>
    </row>
    <row r="108" spans="1:16" ht="15.75" thickBot="1" x14ac:dyDescent="0.3">
      <c r="D108" s="660" t="s">
        <v>184</v>
      </c>
      <c r="E108" s="661"/>
      <c r="F108" s="284">
        <f>COUNTBLANK(F101:F103)</f>
        <v>0</v>
      </c>
      <c r="G108" s="662" t="s">
        <v>187</v>
      </c>
      <c r="H108" s="662"/>
      <c r="I108" s="662"/>
      <c r="J108" s="662"/>
      <c r="K108" s="662"/>
      <c r="L108" s="662"/>
      <c r="M108" s="662"/>
      <c r="N108" s="661"/>
    </row>
  </sheetData>
  <mergeCells count="39">
    <mergeCell ref="D108:E108"/>
    <mergeCell ref="G108:N108"/>
    <mergeCell ref="A99:P99"/>
    <mergeCell ref="F100:N100"/>
    <mergeCell ref="D106:E106"/>
    <mergeCell ref="D107:E107"/>
    <mergeCell ref="G107:N107"/>
    <mergeCell ref="A100:A103"/>
    <mergeCell ref="A1:P1"/>
    <mergeCell ref="A47:P47"/>
    <mergeCell ref="A5:P5"/>
    <mergeCell ref="F6:N6"/>
    <mergeCell ref="A7:A9"/>
    <mergeCell ref="A11:A17"/>
    <mergeCell ref="A20:P20"/>
    <mergeCell ref="F21:N21"/>
    <mergeCell ref="A22:A25"/>
    <mergeCell ref="A35:P35"/>
    <mergeCell ref="F36:N36"/>
    <mergeCell ref="O26:P26"/>
    <mergeCell ref="A37:A43"/>
    <mergeCell ref="F79:N79"/>
    <mergeCell ref="F48:N48"/>
    <mergeCell ref="A49:A54"/>
    <mergeCell ref="D57:E57"/>
    <mergeCell ref="D58:E58"/>
    <mergeCell ref="G58:N58"/>
    <mergeCell ref="D59:E59"/>
    <mergeCell ref="G59:N59"/>
    <mergeCell ref="A78:P78"/>
    <mergeCell ref="A66:P66"/>
    <mergeCell ref="F67:N67"/>
    <mergeCell ref="A68:A74"/>
    <mergeCell ref="D93:E93"/>
    <mergeCell ref="G93:N93"/>
    <mergeCell ref="A80:A88"/>
    <mergeCell ref="D91:E91"/>
    <mergeCell ref="D92:E92"/>
    <mergeCell ref="G92:N92"/>
  </mergeCells>
  <pageMargins left="0" right="0" top="0.39370078740157483" bottom="0.39370078740157483" header="0.31496062992125984" footer="0.31496062992125984"/>
  <pageSetup paperSize="9" orientation="landscape" r:id="rId1"/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21"/>
  <sheetViews>
    <sheetView showGridLines="0" zoomScale="115" zoomScaleNormal="115" workbookViewId="0">
      <selection activeCell="R15" sqref="R15"/>
    </sheetView>
  </sheetViews>
  <sheetFormatPr baseColWidth="10" defaultRowHeight="15" x14ac:dyDescent="0.25"/>
  <cols>
    <col min="1" max="1" width="11.28515625" customWidth="1"/>
    <col min="2" max="3" width="12.7109375" customWidth="1"/>
    <col min="4" max="4" width="10.28515625" customWidth="1"/>
    <col min="5" max="5" width="20.28515625" customWidth="1"/>
    <col min="6" max="6" width="2.7109375" customWidth="1"/>
    <col min="7" max="7" width="1.7109375" customWidth="1"/>
    <col min="8" max="8" width="2.7109375" customWidth="1"/>
    <col min="9" max="9" width="1.7109375" customWidth="1"/>
    <col min="10" max="10" width="2.7109375" customWidth="1"/>
    <col min="11" max="11" width="1.7109375" customWidth="1"/>
    <col min="12" max="12" width="2.7109375" customWidth="1"/>
    <col min="13" max="13" width="1.7109375" customWidth="1"/>
    <col min="14" max="14" width="2.7109375" customWidth="1"/>
    <col min="15" max="16" width="24.7109375" customWidth="1"/>
  </cols>
  <sheetData>
    <row r="1" spans="1:16" ht="31.5" x14ac:dyDescent="0.25">
      <c r="A1" s="93" t="s">
        <v>146</v>
      </c>
    </row>
    <row r="2" spans="1:16" x14ac:dyDescent="0.25">
      <c r="A2" s="107" t="str">
        <f>'Standard + Standard klein'!A2</f>
        <v>Kontingentführung Standard, Ölwehr, HydroSub und Sturmschäden: Erwin Wurzer (Stellvertreter Bernhard Süß)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6" x14ac:dyDescent="0.25">
      <c r="A3" s="107" t="str">
        <f>'Standard + Standard klein'!A3</f>
        <v>Kontingentführung Hochwasser (Pumpen + Sandsäcke), ABC-Abwehr und Waldbrand: Bernhard Süß (Stellvertreter Erwin Wurzer )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8.4499999999999993" customHeight="1" thickBot="1" x14ac:dyDescent="0.3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6" ht="15.75" thickBot="1" x14ac:dyDescent="0.3">
      <c r="A5" s="685" t="s">
        <v>213</v>
      </c>
      <c r="B5" s="686"/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686"/>
      <c r="P5" s="687"/>
    </row>
    <row r="6" spans="1:16" ht="25.5" customHeight="1" x14ac:dyDescent="0.25">
      <c r="A6" s="17" t="s">
        <v>0</v>
      </c>
      <c r="B6" s="534" t="s">
        <v>1</v>
      </c>
      <c r="C6" s="534" t="s">
        <v>2</v>
      </c>
      <c r="D6" s="534" t="s">
        <v>3</v>
      </c>
      <c r="E6" s="534" t="s">
        <v>4</v>
      </c>
      <c r="F6" s="707" t="s">
        <v>5</v>
      </c>
      <c r="G6" s="707"/>
      <c r="H6" s="707"/>
      <c r="I6" s="707"/>
      <c r="J6" s="707"/>
      <c r="K6" s="707"/>
      <c r="L6" s="707"/>
      <c r="M6" s="707"/>
      <c r="N6" s="707"/>
      <c r="O6" s="534" t="s">
        <v>62</v>
      </c>
      <c r="P6" s="18" t="s">
        <v>63</v>
      </c>
    </row>
    <row r="7" spans="1:16" ht="25.5" customHeight="1" x14ac:dyDescent="0.25">
      <c r="A7" s="708" t="str">
        <f>'Standard + Standard klein'!A7:A9</f>
        <v>Voraus-kommando</v>
      </c>
      <c r="B7" s="16" t="str">
        <f>'Standard + Standard klein'!B7</f>
        <v>Deggendorf</v>
      </c>
      <c r="C7" s="16" t="str">
        <f>'Standard + Standard klein'!C7</f>
        <v>Deggendorf</v>
      </c>
      <c r="D7" s="16" t="str">
        <f>'Standard + Standard klein'!D7</f>
        <v>KdoW</v>
      </c>
      <c r="E7" s="84" t="str">
        <f>'Standard + Standard klein'!E7</f>
        <v>Florian DEG 10/1</v>
      </c>
      <c r="F7" s="85">
        <f>'Standard + Standard klein'!F7</f>
        <v>1</v>
      </c>
      <c r="G7" s="85" t="str">
        <f>'Standard + Standard klein'!G7</f>
        <v>/</v>
      </c>
      <c r="H7" s="85">
        <f>'Standard + Standard klein'!H7</f>
        <v>1</v>
      </c>
      <c r="I7" s="85" t="str">
        <f>'Standard + Standard klein'!I7</f>
        <v>/</v>
      </c>
      <c r="J7" s="85">
        <f>'Standard + Standard klein'!J7</f>
        <v>0</v>
      </c>
      <c r="K7" s="85" t="str">
        <f>'Standard + Standard klein'!K7</f>
        <v>/</v>
      </c>
      <c r="L7" s="85">
        <f>'Standard + Standard klein'!L7</f>
        <v>1</v>
      </c>
      <c r="M7" s="85" t="str">
        <f>'Standard + Standard klein'!M7</f>
        <v>/</v>
      </c>
      <c r="N7" s="85">
        <f>'Standard + Standard klein'!N7</f>
        <v>3</v>
      </c>
      <c r="O7" s="84" t="str">
        <f>'Standard + Standard klein'!O7</f>
        <v>Navi, Laptop, Internetstick, Handy</v>
      </c>
      <c r="P7" s="303" t="str">
        <f>'Standard + Standard klein'!P7</f>
        <v>plant den Einsatz, Führt das Kontigent</v>
      </c>
    </row>
    <row r="8" spans="1:16" x14ac:dyDescent="0.25">
      <c r="A8" s="667"/>
      <c r="B8" s="16" t="str">
        <f>'Standard + Standard klein'!B8</f>
        <v>Landkreis</v>
      </c>
      <c r="C8" s="16" t="str">
        <f>'Standard + Standard klein'!C8</f>
        <v>Landkreis</v>
      </c>
      <c r="D8" s="16" t="str">
        <f>'Standard + Standard klein'!D8</f>
        <v>KdoW</v>
      </c>
      <c r="E8" s="84" t="str">
        <f>'Standard + Standard klein'!E8</f>
        <v>Kater Deggendorf 10/1</v>
      </c>
      <c r="F8" s="85">
        <f>'Standard + Standard klein'!F8</f>
        <v>0</v>
      </c>
      <c r="G8" s="85" t="str">
        <f>'Standard + Standard klein'!G8</f>
        <v>/</v>
      </c>
      <c r="H8" s="85">
        <f>'Standard + Standard klein'!H8</f>
        <v>2</v>
      </c>
      <c r="I8" s="85" t="str">
        <f>'Standard + Standard klein'!I8</f>
        <v>/</v>
      </c>
      <c r="J8" s="85">
        <f>'Standard + Standard klein'!J8</f>
        <v>0</v>
      </c>
      <c r="K8" s="85" t="str">
        <f>'Standard + Standard klein'!K8</f>
        <v>/</v>
      </c>
      <c r="L8" s="85">
        <f>'Standard + Standard klein'!L8</f>
        <v>2</v>
      </c>
      <c r="M8" s="85" t="str">
        <f>'Standard + Standard klein'!M8</f>
        <v>/</v>
      </c>
      <c r="N8" s="85">
        <f>'Standard + Standard klein'!N8</f>
        <v>4</v>
      </c>
      <c r="O8" s="84" t="str">
        <f>'Standard + Standard klein'!O8</f>
        <v/>
      </c>
      <c r="P8" s="303" t="str">
        <f>'Standard + Standard klein'!P8</f>
        <v>Erl. Verwaltungs-angelegenheiten</v>
      </c>
    </row>
    <row r="9" spans="1:16" ht="34.5" customHeight="1" x14ac:dyDescent="0.25">
      <c r="A9" s="709"/>
      <c r="B9" s="109" t="str">
        <f>'Standard + Standard klein'!B9</f>
        <v>Stephansposching</v>
      </c>
      <c r="C9" s="109" t="str">
        <f>'Standard + Standard klein'!C9</f>
        <v>Stephansposching</v>
      </c>
      <c r="D9" s="109" t="str">
        <f>'Standard + Standard klein'!D9</f>
        <v xml:space="preserve">MZF </v>
      </c>
      <c r="E9" s="127" t="str">
        <f>'Standard + Standard klein'!E9</f>
        <v>Florian Stephansposching 11/1</v>
      </c>
      <c r="F9" s="128">
        <f>'Standard + Standard klein'!F9</f>
        <v>0</v>
      </c>
      <c r="G9" s="128" t="str">
        <f>'Standard + Standard klein'!G9</f>
        <v>/</v>
      </c>
      <c r="H9" s="128">
        <f>'Standard + Standard klein'!H9</f>
        <v>1</v>
      </c>
      <c r="I9" s="128" t="str">
        <f>'Standard + Standard klein'!I9</f>
        <v>/</v>
      </c>
      <c r="J9" s="128">
        <f>'Standard + Standard klein'!J9</f>
        <v>1</v>
      </c>
      <c r="K9" s="128" t="str">
        <f>'Standard + Standard klein'!K9</f>
        <v>/</v>
      </c>
      <c r="L9" s="128">
        <f>'Standard + Standard klein'!L9</f>
        <v>2</v>
      </c>
      <c r="M9" s="128" t="str">
        <f>'Standard + Standard klein'!M9</f>
        <v>/</v>
      </c>
      <c r="N9" s="128">
        <f>'Standard + Standard klein'!N9</f>
        <v>4</v>
      </c>
      <c r="O9" s="127" t="str">
        <f>'Standard + Standard klein'!O9</f>
        <v>Multikopter (Landkreis)</v>
      </c>
      <c r="P9" s="186" t="str">
        <f>'Standard + Standard klein'!P9</f>
        <v>Mitfahrender KBM
1 Person UG-ÖEL für Doku Vorauskommando</v>
      </c>
    </row>
    <row r="10" spans="1:16" ht="33.75" customHeight="1" x14ac:dyDescent="0.25">
      <c r="A10" s="247" t="str">
        <f>'Standard + Standard klein'!A10</f>
        <v>Führung</v>
      </c>
      <c r="B10" s="16" t="str">
        <f>'Standard + Standard klein'!B10</f>
        <v>Schöllnach</v>
      </c>
      <c r="C10" s="16" t="str">
        <f>'Standard + Standard klein'!C10</f>
        <v>Schöllnach</v>
      </c>
      <c r="D10" s="16" t="str">
        <f>'Standard + Standard klein'!D10</f>
        <v xml:space="preserve">MZF </v>
      </c>
      <c r="E10" s="84" t="str">
        <f>'Standard + Standard klein'!E10</f>
        <v>Florian Schöllnach 11/1</v>
      </c>
      <c r="F10" s="85">
        <f>'Standard + Standard klein'!F10</f>
        <v>0</v>
      </c>
      <c r="G10" s="85" t="str">
        <f>'Standard + Standard klein'!G10</f>
        <v>/</v>
      </c>
      <c r="H10" s="85">
        <f>'Standard + Standard klein'!H10</f>
        <v>2</v>
      </c>
      <c r="I10" s="85" t="str">
        <f>'Standard + Standard klein'!I10</f>
        <v>/</v>
      </c>
      <c r="J10" s="85">
        <f>'Standard + Standard klein'!J10</f>
        <v>0</v>
      </c>
      <c r="K10" s="85" t="str">
        <f>'Standard + Standard klein'!K10</f>
        <v>/</v>
      </c>
      <c r="L10" s="85">
        <f>'Standard + Standard klein'!L10</f>
        <v>2</v>
      </c>
      <c r="M10" s="85" t="str">
        <f>'Standard + Standard klein'!M10</f>
        <v>/</v>
      </c>
      <c r="N10" s="85">
        <f>'Standard + Standard klein'!N10</f>
        <v>4</v>
      </c>
      <c r="O10" s="84" t="str">
        <f>'Standard + Standard klein'!O10</f>
        <v>KBM UG ÖEL</v>
      </c>
      <c r="P10" s="303" t="str">
        <f>'Standard + Standard klein'!P10</f>
        <v>Melder/Erkunder</v>
      </c>
    </row>
    <row r="11" spans="1:16" x14ac:dyDescent="0.25">
      <c r="A11" s="678" t="str">
        <f>'Standard + Standard klein'!A11:A17</f>
        <v>UG-Führung</v>
      </c>
      <c r="B11" s="129" t="str">
        <f>'Standard + Standard klein'!B11</f>
        <v>Landkreis</v>
      </c>
      <c r="C11" s="129" t="str">
        <f>'Standard + Standard klein'!C11</f>
        <v>Osterhofen</v>
      </c>
      <c r="D11" s="129" t="str">
        <f>'Standard + Standard klein'!D11</f>
        <v>ELW UG-ÖEL</v>
      </c>
      <c r="E11" s="130" t="str">
        <f>'Standard + Standard klein'!E11</f>
        <v>Kater Deggendorf 12/1</v>
      </c>
      <c r="F11" s="131">
        <f>'Standard + Standard klein'!F11</f>
        <v>0</v>
      </c>
      <c r="G11" s="131" t="str">
        <f>'Standard + Standard klein'!G11</f>
        <v>/</v>
      </c>
      <c r="H11" s="131">
        <f>'Standard + Standard klein'!H11</f>
        <v>0</v>
      </c>
      <c r="I11" s="131" t="str">
        <f>'Standard + Standard klein'!I11</f>
        <v>/</v>
      </c>
      <c r="J11" s="131">
        <f>'Standard + Standard klein'!J11</f>
        <v>1</v>
      </c>
      <c r="K11" s="131" t="str">
        <f>'Standard + Standard klein'!K11</f>
        <v>/</v>
      </c>
      <c r="L11" s="131">
        <f>'Standard + Standard klein'!L11</f>
        <v>2</v>
      </c>
      <c r="M11" s="131" t="str">
        <f>'Standard + Standard klein'!M11</f>
        <v>/</v>
      </c>
      <c r="N11" s="131">
        <f>'Standard + Standard klein'!N11</f>
        <v>3</v>
      </c>
      <c r="O11" s="130" t="str">
        <f>'Standard + Standard klein'!O11</f>
        <v xml:space="preserve">Navi </v>
      </c>
      <c r="P11" s="299" t="str">
        <f>'Standard + Standard klein'!P11</f>
        <v>24 Std. Dienst</v>
      </c>
    </row>
    <row r="12" spans="1:16" ht="22.5" x14ac:dyDescent="0.25">
      <c r="A12" s="678"/>
      <c r="B12" s="129" t="str">
        <f>'Standard + Standard klein'!B12</f>
        <v>Plattling</v>
      </c>
      <c r="C12" s="129" t="str">
        <f>'Standard + Standard klein'!C12</f>
        <v>Plattling</v>
      </c>
      <c r="D12" s="130" t="str">
        <f>'Standard + Standard klein'!D12</f>
        <v>AB Besprechung</v>
      </c>
      <c r="E12" s="130"/>
      <c r="F12" s="131">
        <f>'Standard + Standard klein'!F12</f>
        <v>0</v>
      </c>
      <c r="G12" s="131" t="str">
        <f>'Standard + Standard klein'!G12</f>
        <v>/</v>
      </c>
      <c r="H12" s="131">
        <f>'Standard + Standard klein'!H12</f>
        <v>0</v>
      </c>
      <c r="I12" s="131" t="str">
        <f>'Standard + Standard klein'!I12</f>
        <v>/</v>
      </c>
      <c r="J12" s="131">
        <f>'Standard + Standard klein'!J12</f>
        <v>0</v>
      </c>
      <c r="K12" s="131" t="str">
        <f>'Standard + Standard klein'!K12</f>
        <v>/</v>
      </c>
      <c r="L12" s="131">
        <f>'Standard + Standard klein'!L12</f>
        <v>2</v>
      </c>
      <c r="M12" s="131" t="str">
        <f>'Standard + Standard klein'!M12</f>
        <v>/</v>
      </c>
      <c r="N12" s="131">
        <f>'Standard + Standard klein'!N12</f>
        <v>2</v>
      </c>
      <c r="O12" s="130"/>
      <c r="P12" s="299" t="str">
        <f>'Standard + Standard klein'!P12</f>
        <v>Trägerfahrzeug: freies WLF aus dem LKR.</v>
      </c>
    </row>
    <row r="13" spans="1:16" x14ac:dyDescent="0.25">
      <c r="A13" s="678"/>
      <c r="B13" s="129" t="str">
        <f>'Standard + Standard klein'!B13</f>
        <v>Außernzell</v>
      </c>
      <c r="C13" s="129" t="str">
        <f>'Standard + Standard klein'!C13</f>
        <v>Außernzell</v>
      </c>
      <c r="D13" s="129" t="str">
        <f>'Standard + Standard klein'!D13</f>
        <v xml:space="preserve">MZF </v>
      </c>
      <c r="E13" s="130" t="str">
        <f>'Standard + Standard klein'!E13</f>
        <v>Florian Außernzell 11/1</v>
      </c>
      <c r="F13" s="131">
        <f>'Standard + Standard klein'!F13</f>
        <v>0</v>
      </c>
      <c r="G13" s="131" t="str">
        <f>'Standard + Standard klein'!G13</f>
        <v>/</v>
      </c>
      <c r="H13" s="131">
        <f>'Standard + Standard klein'!H13</f>
        <v>0</v>
      </c>
      <c r="I13" s="131" t="str">
        <f>'Standard + Standard klein'!I13</f>
        <v>/</v>
      </c>
      <c r="J13" s="131">
        <f>'Standard + Standard klein'!J13</f>
        <v>1</v>
      </c>
      <c r="K13" s="131" t="str">
        <f>'Standard + Standard klein'!K13</f>
        <v>/</v>
      </c>
      <c r="L13" s="131">
        <f>'Standard + Standard klein'!L13</f>
        <v>2</v>
      </c>
      <c r="M13" s="131" t="str">
        <f>'Standard + Standard klein'!M13</f>
        <v>/</v>
      </c>
      <c r="N13" s="131">
        <f>'Standard + Standard klein'!N13</f>
        <v>3</v>
      </c>
      <c r="O13" s="130" t="str">
        <f>'Standard + Standard klein'!O13</f>
        <v/>
      </c>
      <c r="P13" s="299" t="str">
        <f>'Standard + Standard klein'!P13</f>
        <v/>
      </c>
    </row>
    <row r="14" spans="1:16" ht="45" x14ac:dyDescent="0.25">
      <c r="A14" s="678"/>
      <c r="B14" s="129" t="str">
        <f>'Standard + Standard klein'!B14</f>
        <v>Plattling</v>
      </c>
      <c r="C14" s="129" t="str">
        <f>'Standard + Standard klein'!C14</f>
        <v>Pankofen</v>
      </c>
      <c r="D14" s="129" t="str">
        <f>'Standard + Standard klein'!D14</f>
        <v>KLAF</v>
      </c>
      <c r="E14" s="130" t="str">
        <f>'Standard + Standard klein'!E14</f>
        <v>Florian Pankofen 65/1</v>
      </c>
      <c r="F14" s="131">
        <f>'Standard + Standard klein'!F14</f>
        <v>0</v>
      </c>
      <c r="G14" s="131" t="str">
        <f>'Standard + Standard klein'!G14</f>
        <v>/</v>
      </c>
      <c r="H14" s="131">
        <f>'Standard + Standard klein'!H14</f>
        <v>0</v>
      </c>
      <c r="I14" s="131" t="str">
        <f>'Standard + Standard klein'!I14</f>
        <v>/</v>
      </c>
      <c r="J14" s="131">
        <f>'Standard + Standard klein'!J14</f>
        <v>0</v>
      </c>
      <c r="K14" s="131" t="str">
        <f>'Standard + Standard klein'!K14</f>
        <v>/</v>
      </c>
      <c r="L14" s="131">
        <f>'Standard + Standard klein'!L14</f>
        <v>3</v>
      </c>
      <c r="M14" s="131" t="str">
        <f>'Standard + Standard klein'!M14</f>
        <v>/</v>
      </c>
      <c r="N14" s="131">
        <f>'Standard + Standard klein'!N14</f>
        <v>3</v>
      </c>
      <c r="O14" s="130" t="s">
        <v>239</v>
      </c>
      <c r="P14" s="299" t="str">
        <f>'Standard + Standard klein'!P14</f>
        <v>Melder/Mechaniker</v>
      </c>
    </row>
    <row r="15" spans="1:16" ht="33.75" x14ac:dyDescent="0.25">
      <c r="A15" s="663"/>
      <c r="B15" s="129" t="str">
        <f>'Standard + Standard klein'!B15</f>
        <v>Plattling</v>
      </c>
      <c r="C15" s="129" t="str">
        <f>'Standard + Standard klein'!C15</f>
        <v>Pankofen</v>
      </c>
      <c r="D15" s="129" t="str">
        <f>'Standard + Standard klein'!D15</f>
        <v>Anhänger</v>
      </c>
      <c r="E15" s="130"/>
      <c r="F15" s="131"/>
      <c r="G15" s="131"/>
      <c r="H15" s="131"/>
      <c r="I15" s="131"/>
      <c r="J15" s="131"/>
      <c r="K15" s="131"/>
      <c r="L15" s="131"/>
      <c r="M15" s="131"/>
      <c r="N15" s="131"/>
      <c r="O15" s="130" t="s">
        <v>404</v>
      </c>
      <c r="P15" s="299" t="str">
        <f>'Standard + Standard klein'!P15</f>
        <v xml:space="preserve">Mobile Diesel Tankstelle 
mit 460 Liter </v>
      </c>
    </row>
    <row r="16" spans="1:16" x14ac:dyDescent="0.25">
      <c r="A16" s="663"/>
      <c r="B16" s="129" t="str">
        <f>'Standard + Standard klein'!B16</f>
        <v>Aholming</v>
      </c>
      <c r="C16" s="129" t="str">
        <f>'Standard + Standard klein'!C16</f>
        <v>Aholming</v>
      </c>
      <c r="D16" s="129" t="str">
        <f>'Standard + Standard klein'!D16</f>
        <v>Krad</v>
      </c>
      <c r="E16" s="130" t="str">
        <f>'Standard + Standard klein'!E16</f>
        <v>Florian Aholming 17/1</v>
      </c>
      <c r="F16" s="131">
        <f>'Standard + Standard klein'!F16</f>
        <v>0</v>
      </c>
      <c r="G16" s="131" t="str">
        <f>'Standard + Standard klein'!G16</f>
        <v>/</v>
      </c>
      <c r="H16" s="131">
        <f>'Standard + Standard klein'!H16</f>
        <v>0</v>
      </c>
      <c r="I16" s="131" t="str">
        <f>'Standard + Standard klein'!I16</f>
        <v>/</v>
      </c>
      <c r="J16" s="131">
        <f>'Standard + Standard klein'!J16</f>
        <v>0</v>
      </c>
      <c r="K16" s="131" t="str">
        <f>'Standard + Standard klein'!K16</f>
        <v>/</v>
      </c>
      <c r="L16" s="131">
        <f>'Standard + Standard klein'!L16</f>
        <v>1</v>
      </c>
      <c r="M16" s="131" t="str">
        <f>'Standard + Standard klein'!M16</f>
        <v>/</v>
      </c>
      <c r="N16" s="131">
        <f>'Standard + Standard klein'!N16</f>
        <v>1</v>
      </c>
      <c r="O16" s="130"/>
      <c r="P16" s="299" t="str">
        <f>'Standard + Standard klein'!P16</f>
        <v>Melder/Erkunder</v>
      </c>
    </row>
    <row r="17" spans="1:18" ht="15.75" thickBot="1" x14ac:dyDescent="0.3">
      <c r="A17" s="679"/>
      <c r="B17" s="553" t="str">
        <f>'Standard + Standard klein'!B17</f>
        <v>Hengersberg</v>
      </c>
      <c r="C17" s="553" t="str">
        <f>'Standard + Standard klein'!C17</f>
        <v>Hengersberg</v>
      </c>
      <c r="D17" s="553" t="str">
        <f>'Standard + Standard klein'!D17</f>
        <v>Krad</v>
      </c>
      <c r="E17" s="582" t="str">
        <f>'Standard + Standard klein'!E17</f>
        <v>Florian Hengersberg 17/1</v>
      </c>
      <c r="F17" s="583">
        <f>'Standard + Standard klein'!F17</f>
        <v>0</v>
      </c>
      <c r="G17" s="583" t="str">
        <f>'Standard + Standard klein'!G17</f>
        <v>/</v>
      </c>
      <c r="H17" s="583">
        <f>'Standard + Standard klein'!H17</f>
        <v>0</v>
      </c>
      <c r="I17" s="583" t="str">
        <f>'Standard + Standard klein'!I17</f>
        <v>/</v>
      </c>
      <c r="J17" s="583">
        <f>'Standard + Standard klein'!J17</f>
        <v>0</v>
      </c>
      <c r="K17" s="583" t="str">
        <f>'Standard + Standard klein'!K17</f>
        <v>/</v>
      </c>
      <c r="L17" s="583">
        <f>'Standard + Standard klein'!L17</f>
        <v>1</v>
      </c>
      <c r="M17" s="583" t="str">
        <f>'Standard + Standard klein'!M17</f>
        <v>/</v>
      </c>
      <c r="N17" s="583">
        <f>'Standard + Standard klein'!N17</f>
        <v>1</v>
      </c>
      <c r="O17" s="582"/>
      <c r="P17" s="584" t="str">
        <f>'Standard + Standard klein'!P17</f>
        <v>Melder/Erkunder</v>
      </c>
    </row>
    <row r="18" spans="1:18" ht="15.75" thickBot="1" x14ac:dyDescent="0.3">
      <c r="A18" s="142"/>
      <c r="B18" s="125"/>
      <c r="C18" s="125"/>
      <c r="D18" s="125"/>
      <c r="E18" s="125"/>
      <c r="F18" s="297">
        <f>SUM(F7:F17)</f>
        <v>1</v>
      </c>
      <c r="G18" s="298" t="s">
        <v>55</v>
      </c>
      <c r="H18" s="224">
        <f>SUM(H7:H17)</f>
        <v>6</v>
      </c>
      <c r="I18" s="298" t="s">
        <v>55</v>
      </c>
      <c r="J18" s="224">
        <f>SUM(J7:J17)</f>
        <v>3</v>
      </c>
      <c r="K18" s="298" t="s">
        <v>55</v>
      </c>
      <c r="L18" s="224">
        <f>SUM(L7:L17)</f>
        <v>18</v>
      </c>
      <c r="M18" s="298" t="s">
        <v>55</v>
      </c>
      <c r="N18" s="225">
        <f>SUM(N7:N17)</f>
        <v>28</v>
      </c>
      <c r="O18" s="143"/>
      <c r="P18" s="143"/>
    </row>
    <row r="19" spans="1:18" ht="15.75" thickBot="1" x14ac:dyDescent="0.3">
      <c r="A19" s="142"/>
      <c r="B19" s="125"/>
      <c r="C19" s="125"/>
      <c r="D19" s="125"/>
      <c r="E19" s="125"/>
      <c r="F19" s="146"/>
      <c r="G19" s="146"/>
      <c r="H19" s="146"/>
      <c r="I19" s="146"/>
      <c r="J19" s="146"/>
      <c r="K19" s="146"/>
      <c r="L19" s="146"/>
      <c r="M19" s="146"/>
      <c r="N19" s="147"/>
      <c r="O19" s="143"/>
      <c r="P19" s="143"/>
    </row>
    <row r="20" spans="1:18" ht="15.75" thickBot="1" x14ac:dyDescent="0.3">
      <c r="A20" s="685" t="s">
        <v>240</v>
      </c>
      <c r="B20" s="686"/>
      <c r="C20" s="686"/>
      <c r="D20" s="686"/>
      <c r="E20" s="686"/>
      <c r="F20" s="686"/>
      <c r="G20" s="686"/>
      <c r="H20" s="686"/>
      <c r="I20" s="686"/>
      <c r="J20" s="686"/>
      <c r="K20" s="686"/>
      <c r="L20" s="686"/>
      <c r="M20" s="686"/>
      <c r="N20" s="686"/>
      <c r="O20" s="686"/>
      <c r="P20" s="687"/>
    </row>
    <row r="21" spans="1:18" ht="26.25" customHeight="1" thickBot="1" x14ac:dyDescent="0.3">
      <c r="A21" s="149" t="s">
        <v>0</v>
      </c>
      <c r="B21" s="181" t="s">
        <v>1</v>
      </c>
      <c r="C21" s="181" t="s">
        <v>2</v>
      </c>
      <c r="D21" s="181" t="s">
        <v>3</v>
      </c>
      <c r="E21" s="181" t="s">
        <v>4</v>
      </c>
      <c r="F21" s="695" t="s">
        <v>5</v>
      </c>
      <c r="G21" s="695"/>
      <c r="H21" s="695"/>
      <c r="I21" s="695"/>
      <c r="J21" s="695"/>
      <c r="K21" s="695"/>
      <c r="L21" s="695"/>
      <c r="M21" s="695"/>
      <c r="N21" s="695"/>
      <c r="O21" s="181" t="s">
        <v>62</v>
      </c>
      <c r="P21" s="151" t="s">
        <v>63</v>
      </c>
    </row>
    <row r="22" spans="1:18" x14ac:dyDescent="0.25">
      <c r="A22" s="696" t="str">
        <f>'Standard + Standard klein'!A22:A25</f>
        <v>Logistik</v>
      </c>
      <c r="B22" s="118" t="str">
        <f>'Standard + Standard klein'!B22</f>
        <v>BRK</v>
      </c>
      <c r="C22" s="118" t="str">
        <f>'Standard + Standard klein'!C22</f>
        <v>BRK</v>
      </c>
      <c r="D22" s="118" t="str">
        <f>'Standard + Standard klein'!D22</f>
        <v>BetLKW</v>
      </c>
      <c r="E22" s="118" t="str">
        <f>'Standard + Standard klein'!E22</f>
        <v>Rotkreuz Deggendorf 61/86/1</v>
      </c>
      <c r="F22" s="119">
        <f>'Standard + Standard klein'!F22</f>
        <v>0</v>
      </c>
      <c r="G22" s="119" t="str">
        <f>'Standard + Standard klein'!G22</f>
        <v>/</v>
      </c>
      <c r="H22" s="119">
        <f>'Standard + Standard klein'!H22</f>
        <v>0</v>
      </c>
      <c r="I22" s="119" t="str">
        <f>'Standard + Standard klein'!I22</f>
        <v>/</v>
      </c>
      <c r="J22" s="119">
        <f>'Standard + Standard klein'!J22</f>
        <v>1</v>
      </c>
      <c r="K22" s="119" t="str">
        <f>'Standard + Standard klein'!K22</f>
        <v>/</v>
      </c>
      <c r="L22" s="119">
        <f>'Standard + Standard klein'!L22</f>
        <v>1</v>
      </c>
      <c r="M22" s="119" t="str">
        <f>'Standard + Standard klein'!M22</f>
        <v>/</v>
      </c>
      <c r="N22" s="119">
        <f>'Standard + Standard klein'!N22</f>
        <v>2</v>
      </c>
      <c r="O22" s="118" t="str">
        <f>'Standard + Standard klein'!O22</f>
        <v/>
      </c>
      <c r="P22" s="135" t="str">
        <f>'Standard + Standard klein'!P22</f>
        <v/>
      </c>
    </row>
    <row r="23" spans="1:18" x14ac:dyDescent="0.25">
      <c r="A23" s="664"/>
      <c r="B23" s="152" t="str">
        <f>'Standard + Standard klein'!B23</f>
        <v>BRK</v>
      </c>
      <c r="C23" s="152" t="str">
        <f>'Standard + Standard klein'!C23</f>
        <v>BRK</v>
      </c>
      <c r="D23" s="152" t="str">
        <f>'Standard + Standard klein'!D23</f>
        <v>FKH</v>
      </c>
      <c r="E23" s="152" t="str">
        <f>'Standard + Standard klein'!E23</f>
        <v/>
      </c>
      <c r="F23" s="153" t="str">
        <f>'Standard + Standard klein'!F23</f>
        <v/>
      </c>
      <c r="G23" s="153" t="str">
        <f>'Standard + Standard klein'!G23</f>
        <v/>
      </c>
      <c r="H23" s="153" t="str">
        <f>'Standard + Standard klein'!H23</f>
        <v/>
      </c>
      <c r="I23" s="153" t="str">
        <f>'Standard + Standard klein'!I23</f>
        <v/>
      </c>
      <c r="J23" s="153" t="str">
        <f>'Standard + Standard klein'!J23</f>
        <v/>
      </c>
      <c r="K23" s="153" t="str">
        <f>'Standard + Standard klein'!K23</f>
        <v/>
      </c>
      <c r="L23" s="153" t="str">
        <f>'Standard + Standard klein'!L23</f>
        <v/>
      </c>
      <c r="M23" s="153" t="str">
        <f>'Standard + Standard klein'!M23</f>
        <v/>
      </c>
      <c r="N23" s="153" t="str">
        <f>'Standard + Standard klein'!N23</f>
        <v/>
      </c>
      <c r="O23" s="152" t="str">
        <f>'Standard + Standard klein'!O23</f>
        <v>gezogen RK 61/86/1</v>
      </c>
      <c r="P23" s="154" t="str">
        <f>'Standard + Standard klein'!P23</f>
        <v/>
      </c>
    </row>
    <row r="24" spans="1:18" x14ac:dyDescent="0.25">
      <c r="A24" s="664"/>
      <c r="B24" s="152" t="str">
        <f>'Standard + Standard klein'!B24</f>
        <v>BRK</v>
      </c>
      <c r="C24" s="152" t="str">
        <f>'Standard + Standard klein'!C24</f>
        <v>BRK</v>
      </c>
      <c r="D24" s="152" t="str">
        <f>'Standard + Standard klein'!D24</f>
        <v>KRAD</v>
      </c>
      <c r="E24" s="152" t="str">
        <f>'Standard + Standard klein'!E24</f>
        <v>Rotkreuz Deggendorf 17/1</v>
      </c>
      <c r="F24" s="153">
        <f>'Standard + Standard klein'!F24</f>
        <v>0</v>
      </c>
      <c r="G24" s="153" t="str">
        <f>'Standard + Standard klein'!G24</f>
        <v>/</v>
      </c>
      <c r="H24" s="153">
        <f>'Standard + Standard klein'!H24</f>
        <v>0</v>
      </c>
      <c r="I24" s="153" t="str">
        <f>'Standard + Standard klein'!I24</f>
        <v>/</v>
      </c>
      <c r="J24" s="153">
        <f>'Standard + Standard klein'!J24</f>
        <v>0</v>
      </c>
      <c r="K24" s="153" t="str">
        <f>'Standard + Standard klein'!K24</f>
        <v>/</v>
      </c>
      <c r="L24" s="153">
        <f>'Standard + Standard klein'!L24</f>
        <v>1</v>
      </c>
      <c r="M24" s="153" t="str">
        <f>'Standard + Standard klein'!M24</f>
        <v>/</v>
      </c>
      <c r="N24" s="153">
        <f>'Standard + Standard klein'!N24</f>
        <v>1</v>
      </c>
      <c r="O24" s="152" t="str">
        <f>'Standard + Standard klein'!O24</f>
        <v/>
      </c>
      <c r="P24" s="154" t="str">
        <f>'Standard + Standard klein'!P24</f>
        <v/>
      </c>
    </row>
    <row r="25" spans="1:18" ht="15.75" thickBot="1" x14ac:dyDescent="0.3">
      <c r="A25" s="664"/>
      <c r="B25" s="155" t="str">
        <f>'Standard + Standard klein'!B25</f>
        <v>BRK</v>
      </c>
      <c r="C25" s="155" t="str">
        <f>'Standard + Standard klein'!C25</f>
        <v>BRK</v>
      </c>
      <c r="D25" s="155" t="str">
        <f>'Standard + Standard klein'!D25</f>
        <v>Kombi</v>
      </c>
      <c r="E25" s="155" t="str">
        <f>'Standard + Standard klein'!E25</f>
        <v>Rotkreuz Deggendorf 61/80/1</v>
      </c>
      <c r="F25" s="156">
        <f>'Standard + Standard klein'!F25</f>
        <v>0</v>
      </c>
      <c r="G25" s="156" t="str">
        <f>'Standard + Standard klein'!G25</f>
        <v>/</v>
      </c>
      <c r="H25" s="156">
        <f>'Standard + Standard klein'!H25</f>
        <v>1</v>
      </c>
      <c r="I25" s="156" t="str">
        <f>'Standard + Standard klein'!I25</f>
        <v>/</v>
      </c>
      <c r="J25" s="156">
        <f>'Standard + Standard klein'!J25</f>
        <v>0</v>
      </c>
      <c r="K25" s="156" t="str">
        <f>'Standard + Standard klein'!K25</f>
        <v>/</v>
      </c>
      <c r="L25" s="156">
        <f>'Standard + Standard klein'!L25</f>
        <v>4</v>
      </c>
      <c r="M25" s="156" t="str">
        <f>'Standard + Standard klein'!M25</f>
        <v>/</v>
      </c>
      <c r="N25" s="156">
        <f>'Standard + Standard klein'!N25</f>
        <v>5</v>
      </c>
      <c r="O25" s="155" t="str">
        <f>'Standard + Standard klein'!O25</f>
        <v/>
      </c>
      <c r="P25" s="157" t="str">
        <f>'Standard + Standard klein'!P25</f>
        <v/>
      </c>
    </row>
    <row r="26" spans="1:18" x14ac:dyDescent="0.25">
      <c r="A26" s="664"/>
      <c r="B26" s="118" t="str">
        <f>'Standard + Standard klein'!B26</f>
        <v>THW</v>
      </c>
      <c r="C26" s="118" t="str">
        <f>'Standard + Standard klein'!C26</f>
        <v>THW</v>
      </c>
      <c r="D26" s="118" t="str">
        <f>'Standard + Standard klein'!D26</f>
        <v>LKW</v>
      </c>
      <c r="E26" s="118" t="str">
        <f>'Standard + Standard klein'!E26</f>
        <v>Heros DEG xxx/xxx</v>
      </c>
      <c r="F26" s="119">
        <f>'Standard + Standard klein'!F26</f>
        <v>0</v>
      </c>
      <c r="G26" s="119" t="str">
        <f>'Standard + Standard klein'!G26</f>
        <v>/</v>
      </c>
      <c r="H26" s="119">
        <f>'Standard + Standard klein'!H26</f>
        <v>0</v>
      </c>
      <c r="I26" s="119" t="str">
        <f>'Standard + Standard klein'!I26</f>
        <v>/</v>
      </c>
      <c r="J26" s="119">
        <f>'Standard + Standard klein'!J26</f>
        <v>1</v>
      </c>
      <c r="K26" s="119" t="str">
        <f>'Standard + Standard klein'!K26</f>
        <v>/</v>
      </c>
      <c r="L26" s="119">
        <f>'Standard + Standard klein'!L26</f>
        <v>2</v>
      </c>
      <c r="M26" s="119" t="str">
        <f>'Standard + Standard klein'!M26</f>
        <v>/</v>
      </c>
      <c r="N26" s="119">
        <f>'Standard + Standard klein'!N26</f>
        <v>3</v>
      </c>
      <c r="O26" s="118" t="str">
        <f>'Standard + Standard klein'!O26</f>
        <v>Das Zugfzg. wird lageabhängig von Seiten THW zugewiesen</v>
      </c>
      <c r="P26" s="232" t="s">
        <v>177</v>
      </c>
      <c r="R26" s="105" t="s">
        <v>177</v>
      </c>
    </row>
    <row r="27" spans="1:18" ht="15.75" thickBot="1" x14ac:dyDescent="0.3">
      <c r="A27" s="697"/>
      <c r="B27" s="121" t="str">
        <f>'Standard + Standard klein'!B27</f>
        <v>THW</v>
      </c>
      <c r="C27" s="121" t="str">
        <f>'Standard + Standard klein'!C27</f>
        <v>THW</v>
      </c>
      <c r="D27" s="121" t="str">
        <f>'Standard + Standard klein'!D27</f>
        <v>Anhänger</v>
      </c>
      <c r="E27" s="121" t="str">
        <f>'Standard + Standard klein'!E27</f>
        <v/>
      </c>
      <c r="F27" s="136" t="str">
        <f>'Standard + Standard klein'!F27</f>
        <v/>
      </c>
      <c r="G27" s="136" t="str">
        <f>'Standard + Standard klein'!G27</f>
        <v/>
      </c>
      <c r="H27" s="136" t="str">
        <f>'Standard + Standard klein'!H27</f>
        <v/>
      </c>
      <c r="I27" s="136" t="str">
        <f>'Standard + Standard klein'!I27</f>
        <v/>
      </c>
      <c r="J27" s="136" t="str">
        <f>'Standard + Standard klein'!J27</f>
        <v/>
      </c>
      <c r="K27" s="136" t="str">
        <f>'Standard + Standard klein'!K27</f>
        <v/>
      </c>
      <c r="L27" s="136" t="str">
        <f>'Standard + Standard klein'!L27</f>
        <v/>
      </c>
      <c r="M27" s="136" t="str">
        <f>'Standard + Standard klein'!M27</f>
        <v/>
      </c>
      <c r="N27" s="136" t="str">
        <f>'Standard + Standard klein'!N27</f>
        <v/>
      </c>
      <c r="O27" s="121" t="str">
        <f>'Standard + Standard klein'!O27</f>
        <v>an THW-Zugfahrzeug</v>
      </c>
      <c r="P27" s="137" t="str">
        <f>'Standard + Standard klein'!P27</f>
        <v>Notstromaggregat 61 kVA</v>
      </c>
    </row>
    <row r="28" spans="1:18" ht="15.75" thickBot="1" x14ac:dyDescent="0.3">
      <c r="A28" s="86" t="str">
        <f>'Standard + Standard klein'!A28</f>
        <v>Sanitätsdienst</v>
      </c>
      <c r="B28" s="72" t="str">
        <f>'Standard + Standard klein'!B28</f>
        <v>MHD</v>
      </c>
      <c r="C28" s="171" t="str">
        <f>'Standard + Standard klein'!C28</f>
        <v>MHD</v>
      </c>
      <c r="D28" s="171" t="str">
        <f>'Standard + Standard klein'!D28</f>
        <v>RTW</v>
      </c>
      <c r="E28" s="171" t="str">
        <f>'Standard + Standard klein'!E28</f>
        <v>Johannes Deggendorf 71/70</v>
      </c>
      <c r="F28" s="172">
        <f>'Standard + Standard klein'!F28</f>
        <v>0</v>
      </c>
      <c r="G28" s="172" t="str">
        <f>'Standard + Standard klein'!G28</f>
        <v>/</v>
      </c>
      <c r="H28" s="172">
        <f>'Standard + Standard klein'!H28</f>
        <v>0</v>
      </c>
      <c r="I28" s="172" t="str">
        <f>'Standard + Standard klein'!I28</f>
        <v>/</v>
      </c>
      <c r="J28" s="172">
        <f>'Standard + Standard klein'!J28</f>
        <v>0</v>
      </c>
      <c r="K28" s="172" t="str">
        <f>'Standard + Standard klein'!K28</f>
        <v>/</v>
      </c>
      <c r="L28" s="172">
        <f>'Standard + Standard klein'!L28</f>
        <v>2</v>
      </c>
      <c r="M28" s="172" t="str">
        <f>'Standard + Standard klein'!M28</f>
        <v>/</v>
      </c>
      <c r="N28" s="172">
        <f>'Standard + Standard klein'!N28</f>
        <v>2</v>
      </c>
      <c r="O28" s="171" t="str">
        <f>'Standard + Standard klein'!O28</f>
        <v/>
      </c>
      <c r="P28" s="173" t="str">
        <f>'Standard + Standard klein'!P28</f>
        <v/>
      </c>
      <c r="Q28" s="36"/>
    </row>
    <row r="29" spans="1:18" x14ac:dyDescent="0.25">
      <c r="A29" s="722" t="s">
        <v>192</v>
      </c>
      <c r="B29" s="174" t="s">
        <v>192</v>
      </c>
      <c r="C29" s="174" t="s">
        <v>192</v>
      </c>
      <c r="D29" s="174" t="s">
        <v>198</v>
      </c>
      <c r="E29" s="174" t="s">
        <v>196</v>
      </c>
      <c r="F29" s="175">
        <v>0</v>
      </c>
      <c r="G29" s="175" t="str">
        <f>'Standard + Standard klein'!G29</f>
        <v>/</v>
      </c>
      <c r="H29" s="175">
        <v>0</v>
      </c>
      <c r="I29" s="175" t="str">
        <f>'Standard + Standard klein'!I29</f>
        <v>/</v>
      </c>
      <c r="J29" s="175">
        <v>1</v>
      </c>
      <c r="K29" s="175" t="str">
        <f>'Standard + Standard klein'!K29</f>
        <v>/</v>
      </c>
      <c r="L29" s="175">
        <v>4</v>
      </c>
      <c r="M29" s="175" t="str">
        <f>'Standard + Standard klein'!M29</f>
        <v>/</v>
      </c>
      <c r="N29" s="175">
        <f>F29+H29+J29+L29</f>
        <v>5</v>
      </c>
      <c r="O29" s="174"/>
      <c r="P29" s="176" t="s">
        <v>205</v>
      </c>
      <c r="Q29" s="36"/>
    </row>
    <row r="30" spans="1:18" ht="15.75" thickBot="1" x14ac:dyDescent="0.3">
      <c r="A30" s="722"/>
      <c r="B30" s="102" t="s">
        <v>192</v>
      </c>
      <c r="C30" s="102" t="s">
        <v>192</v>
      </c>
      <c r="D30" s="102" t="s">
        <v>204</v>
      </c>
      <c r="E30" s="102" t="s">
        <v>197</v>
      </c>
      <c r="F30" s="177"/>
      <c r="G30" s="177"/>
      <c r="H30" s="177"/>
      <c r="I30" s="177"/>
      <c r="J30" s="177"/>
      <c r="K30" s="177"/>
      <c r="L30" s="177"/>
      <c r="M30" s="177"/>
      <c r="N30" s="177"/>
      <c r="O30" s="102" t="s">
        <v>199</v>
      </c>
      <c r="P30" s="178" t="s">
        <v>200</v>
      </c>
      <c r="Q30" s="36"/>
    </row>
    <row r="31" spans="1:18" ht="24" thickBot="1" x14ac:dyDescent="0.3">
      <c r="A31" s="104" t="s">
        <v>201</v>
      </c>
      <c r="B31" s="179" t="s">
        <v>192</v>
      </c>
      <c r="C31" s="179" t="s">
        <v>235</v>
      </c>
      <c r="D31" s="179" t="s">
        <v>202</v>
      </c>
      <c r="E31" s="337" t="s">
        <v>306</v>
      </c>
      <c r="F31" s="180"/>
      <c r="G31" s="180"/>
      <c r="H31" s="180"/>
      <c r="I31" s="180"/>
      <c r="J31" s="180"/>
      <c r="K31" s="180"/>
      <c r="L31" s="180"/>
      <c r="M31" s="180"/>
      <c r="N31" s="180"/>
      <c r="O31" s="723" t="s">
        <v>203</v>
      </c>
      <c r="P31" s="724"/>
      <c r="R31" s="103"/>
    </row>
    <row r="32" spans="1:18" ht="15.75" thickBot="1" x14ac:dyDescent="0.3">
      <c r="A32" s="13"/>
      <c r="B32" s="14"/>
      <c r="C32" s="14"/>
      <c r="D32" s="14"/>
      <c r="E32" s="14"/>
      <c r="F32" s="37">
        <f>SUM(F22:F30)</f>
        <v>0</v>
      </c>
      <c r="G32" s="38" t="s">
        <v>55</v>
      </c>
      <c r="H32" s="38">
        <f>SUM(H22:H30)</f>
        <v>1</v>
      </c>
      <c r="I32" s="38" t="s">
        <v>55</v>
      </c>
      <c r="J32" s="38">
        <f>SUM(J22:J30)</f>
        <v>3</v>
      </c>
      <c r="K32" s="38" t="s">
        <v>55</v>
      </c>
      <c r="L32" s="38">
        <f>SUM(L22:L30)</f>
        <v>14</v>
      </c>
      <c r="M32" s="38" t="s">
        <v>55</v>
      </c>
      <c r="N32" s="39">
        <f>SUM(N22:N30)</f>
        <v>18</v>
      </c>
      <c r="O32" s="15"/>
      <c r="P32" s="15"/>
    </row>
    <row r="33" spans="1:18" x14ac:dyDescent="0.25">
      <c r="A33" s="13"/>
      <c r="B33" s="14"/>
      <c r="C33" s="14"/>
      <c r="D33" s="14"/>
      <c r="E33" s="14"/>
      <c r="F33" s="58"/>
      <c r="G33" s="58"/>
      <c r="H33" s="58"/>
      <c r="I33" s="58"/>
      <c r="J33" s="58"/>
      <c r="K33" s="58"/>
      <c r="L33" s="58"/>
      <c r="M33" s="58"/>
      <c r="N33" s="32"/>
      <c r="O33" s="15"/>
      <c r="P33" s="15"/>
    </row>
    <row r="34" spans="1:18" x14ac:dyDescent="0.25">
      <c r="A34" s="107" t="s">
        <v>393</v>
      </c>
      <c r="B34" s="125"/>
      <c r="C34" s="125"/>
      <c r="D34" s="125"/>
      <c r="E34" s="125"/>
      <c r="F34" s="138"/>
      <c r="G34" s="138"/>
      <c r="H34" s="138"/>
      <c r="I34" s="58"/>
      <c r="J34" s="58"/>
      <c r="K34" s="58"/>
      <c r="L34" s="58"/>
      <c r="M34" s="58"/>
      <c r="N34" s="32"/>
      <c r="O34" s="15"/>
      <c r="P34" s="15"/>
      <c r="R34" s="106"/>
    </row>
    <row r="35" spans="1:18" ht="12" customHeight="1" x14ac:dyDescent="0.25">
      <c r="A35" s="107" t="s">
        <v>386</v>
      </c>
      <c r="B35" s="125"/>
      <c r="C35" s="125"/>
      <c r="D35" s="125"/>
      <c r="E35" s="125"/>
      <c r="F35" s="138"/>
      <c r="G35" s="138"/>
      <c r="H35" s="138"/>
      <c r="I35" s="45"/>
      <c r="J35" s="45"/>
      <c r="K35" s="45"/>
      <c r="L35" s="45"/>
      <c r="M35" s="45"/>
      <c r="N35" s="32"/>
      <c r="O35" s="15"/>
      <c r="P35" s="15"/>
    </row>
    <row r="36" spans="1:18" ht="7.5" customHeight="1" thickBot="1" x14ac:dyDescent="0.3">
      <c r="B36" s="14"/>
      <c r="C36" s="14"/>
      <c r="E36" s="14"/>
      <c r="F36" s="95"/>
      <c r="G36" s="95"/>
      <c r="H36" s="95"/>
      <c r="I36" s="95"/>
      <c r="J36" s="95"/>
      <c r="K36" s="95"/>
      <c r="L36" s="95"/>
      <c r="M36" s="95"/>
      <c r="N36" s="32"/>
      <c r="O36" s="15"/>
      <c r="P36" s="15"/>
    </row>
    <row r="37" spans="1:18" ht="15.75" thickBot="1" x14ac:dyDescent="0.3">
      <c r="A37" s="685" t="s">
        <v>307</v>
      </c>
      <c r="B37" s="686"/>
      <c r="C37" s="686"/>
      <c r="D37" s="686"/>
      <c r="E37" s="686"/>
      <c r="F37" s="686"/>
      <c r="G37" s="686"/>
      <c r="H37" s="686"/>
      <c r="I37" s="686"/>
      <c r="J37" s="686"/>
      <c r="K37" s="686"/>
      <c r="L37" s="686"/>
      <c r="M37" s="686"/>
      <c r="N37" s="686"/>
      <c r="O37" s="686"/>
      <c r="P37" s="687"/>
    </row>
    <row r="38" spans="1:18" ht="26.25" thickBot="1" x14ac:dyDescent="0.3">
      <c r="A38" s="7" t="s">
        <v>0</v>
      </c>
      <c r="B38" s="245" t="s">
        <v>1</v>
      </c>
      <c r="C38" s="245" t="s">
        <v>2</v>
      </c>
      <c r="D38" s="245" t="s">
        <v>3</v>
      </c>
      <c r="E38" s="245" t="s">
        <v>4</v>
      </c>
      <c r="F38" s="676" t="s">
        <v>5</v>
      </c>
      <c r="G38" s="676"/>
      <c r="H38" s="676"/>
      <c r="I38" s="676"/>
      <c r="J38" s="676"/>
      <c r="K38" s="676"/>
      <c r="L38" s="676"/>
      <c r="M38" s="676"/>
      <c r="N38" s="676"/>
      <c r="O38" s="245" t="s">
        <v>62</v>
      </c>
      <c r="P38" s="9" t="s">
        <v>63</v>
      </c>
    </row>
    <row r="39" spans="1:18" x14ac:dyDescent="0.25">
      <c r="A39" s="696" t="s">
        <v>243</v>
      </c>
      <c r="B39" s="226" t="s">
        <v>33</v>
      </c>
      <c r="C39" s="226" t="s">
        <v>33</v>
      </c>
      <c r="D39" s="226" t="s">
        <v>97</v>
      </c>
      <c r="E39" s="226" t="s">
        <v>105</v>
      </c>
      <c r="F39" s="227">
        <v>0</v>
      </c>
      <c r="G39" s="227" t="s">
        <v>55</v>
      </c>
      <c r="H39" s="227">
        <v>1</v>
      </c>
      <c r="I39" s="227" t="s">
        <v>55</v>
      </c>
      <c r="J39" s="227">
        <v>0</v>
      </c>
      <c r="K39" s="227" t="s">
        <v>55</v>
      </c>
      <c r="L39" s="227">
        <v>4</v>
      </c>
      <c r="M39" s="227" t="s">
        <v>55</v>
      </c>
      <c r="N39" s="228">
        <f>F39+H39+J39+L39</f>
        <v>5</v>
      </c>
      <c r="O39" s="373" t="s">
        <v>74</v>
      </c>
      <c r="P39" s="374" t="s">
        <v>71</v>
      </c>
    </row>
    <row r="40" spans="1:18" x14ac:dyDescent="0.25">
      <c r="A40" s="664"/>
      <c r="B40" s="375" t="s">
        <v>33</v>
      </c>
      <c r="C40" s="375" t="s">
        <v>33</v>
      </c>
      <c r="D40" s="375" t="s">
        <v>150</v>
      </c>
      <c r="E40" s="375"/>
      <c r="F40" s="376"/>
      <c r="G40" s="376"/>
      <c r="H40" s="376"/>
      <c r="I40" s="376"/>
      <c r="J40" s="376"/>
      <c r="K40" s="376"/>
      <c r="L40" s="376"/>
      <c r="M40" s="376"/>
      <c r="N40" s="377"/>
      <c r="O40" s="378" t="s">
        <v>147</v>
      </c>
      <c r="P40" s="379"/>
    </row>
    <row r="41" spans="1:18" x14ac:dyDescent="0.25">
      <c r="A41" s="664"/>
      <c r="B41" s="375" t="s">
        <v>33</v>
      </c>
      <c r="C41" s="375" t="s">
        <v>33</v>
      </c>
      <c r="D41" s="375" t="s">
        <v>149</v>
      </c>
      <c r="E41" s="375"/>
      <c r="F41" s="376"/>
      <c r="G41" s="376"/>
      <c r="H41" s="376"/>
      <c r="I41" s="376"/>
      <c r="J41" s="376"/>
      <c r="K41" s="376"/>
      <c r="L41" s="376"/>
      <c r="M41" s="376"/>
      <c r="N41" s="377"/>
      <c r="O41" s="378" t="s">
        <v>383</v>
      </c>
      <c r="P41" s="379"/>
    </row>
    <row r="42" spans="1:18" x14ac:dyDescent="0.25">
      <c r="A42" s="664"/>
      <c r="B42" s="380" t="s">
        <v>17</v>
      </c>
      <c r="C42" s="380" t="s">
        <v>17</v>
      </c>
      <c r="D42" s="380" t="s">
        <v>158</v>
      </c>
      <c r="E42" s="380" t="s">
        <v>159</v>
      </c>
      <c r="F42" s="381">
        <v>0</v>
      </c>
      <c r="G42" s="230" t="s">
        <v>55</v>
      </c>
      <c r="H42" s="381">
        <v>0</v>
      </c>
      <c r="I42" s="230" t="s">
        <v>55</v>
      </c>
      <c r="J42" s="381">
        <v>1</v>
      </c>
      <c r="K42" s="230" t="s">
        <v>55</v>
      </c>
      <c r="L42" s="381">
        <v>2</v>
      </c>
      <c r="M42" s="230" t="s">
        <v>55</v>
      </c>
      <c r="N42" s="231">
        <f>L42+J42+H42+F42</f>
        <v>3</v>
      </c>
      <c r="O42" s="382"/>
      <c r="P42" s="383"/>
    </row>
    <row r="43" spans="1:18" ht="15.75" thickBot="1" x14ac:dyDescent="0.3">
      <c r="A43" s="664"/>
      <c r="B43" s="355" t="s">
        <v>10</v>
      </c>
      <c r="C43" s="355" t="s">
        <v>329</v>
      </c>
      <c r="D43" s="355" t="s">
        <v>160</v>
      </c>
      <c r="E43" s="355"/>
      <c r="F43" s="264"/>
      <c r="G43" s="264"/>
      <c r="H43" s="264"/>
      <c r="I43" s="264"/>
      <c r="J43" s="264"/>
      <c r="K43" s="264"/>
      <c r="L43" s="264"/>
      <c r="M43" s="264"/>
      <c r="N43" s="495"/>
      <c r="O43" s="471" t="s">
        <v>217</v>
      </c>
      <c r="P43" s="486"/>
    </row>
    <row r="44" spans="1:18" x14ac:dyDescent="0.25">
      <c r="A44" s="664"/>
      <c r="B44" s="62" t="s">
        <v>17</v>
      </c>
      <c r="C44" s="62" t="s">
        <v>17</v>
      </c>
      <c r="D44" s="62" t="s">
        <v>253</v>
      </c>
      <c r="E44" s="62" t="s">
        <v>342</v>
      </c>
      <c r="F44" s="262">
        <v>0</v>
      </c>
      <c r="G44" s="262" t="s">
        <v>55</v>
      </c>
      <c r="H44" s="262">
        <v>0</v>
      </c>
      <c r="I44" s="262" t="s">
        <v>55</v>
      </c>
      <c r="J44" s="262">
        <v>0</v>
      </c>
      <c r="K44" s="262" t="s">
        <v>55</v>
      </c>
      <c r="L44" s="262">
        <v>3</v>
      </c>
      <c r="M44" s="262" t="s">
        <v>55</v>
      </c>
      <c r="N44" s="496">
        <f>F44+H44+J44+L44</f>
        <v>3</v>
      </c>
      <c r="O44" s="497"/>
      <c r="P44" s="379"/>
    </row>
    <row r="45" spans="1:18" x14ac:dyDescent="0.25">
      <c r="A45" s="664"/>
      <c r="B45" s="62" t="s">
        <v>320</v>
      </c>
      <c r="C45" s="62" t="s">
        <v>17</v>
      </c>
      <c r="D45" s="62" t="s">
        <v>91</v>
      </c>
      <c r="E45" s="62" t="s">
        <v>254</v>
      </c>
      <c r="F45" s="262">
        <v>0</v>
      </c>
      <c r="G45" s="262" t="s">
        <v>55</v>
      </c>
      <c r="H45" s="262">
        <v>0</v>
      </c>
      <c r="I45" s="262" t="s">
        <v>55</v>
      </c>
      <c r="J45" s="262">
        <v>0</v>
      </c>
      <c r="K45" s="262" t="s">
        <v>55</v>
      </c>
      <c r="L45" s="262">
        <v>3</v>
      </c>
      <c r="M45" s="262" t="s">
        <v>55</v>
      </c>
      <c r="N45" s="263">
        <f>F45+H45+J45+L45</f>
        <v>3</v>
      </c>
      <c r="O45" s="497"/>
      <c r="P45" s="379"/>
    </row>
    <row r="46" spans="1:18" x14ac:dyDescent="0.25">
      <c r="A46" s="664"/>
      <c r="B46" s="62" t="s">
        <v>17</v>
      </c>
      <c r="C46" s="62" t="s">
        <v>17</v>
      </c>
      <c r="D46" s="62" t="s">
        <v>255</v>
      </c>
      <c r="E46" s="62"/>
      <c r="F46" s="262"/>
      <c r="G46" s="262"/>
      <c r="H46" s="262"/>
      <c r="I46" s="262"/>
      <c r="J46" s="262"/>
      <c r="K46" s="262"/>
      <c r="L46" s="262"/>
      <c r="M46" s="262"/>
      <c r="N46" s="263"/>
      <c r="O46" s="469"/>
      <c r="P46" s="383"/>
    </row>
    <row r="47" spans="1:18" x14ac:dyDescent="0.25">
      <c r="A47" s="664"/>
      <c r="B47" s="498" t="s">
        <v>10</v>
      </c>
      <c r="C47" s="498" t="s">
        <v>10</v>
      </c>
      <c r="D47" s="498" t="s">
        <v>148</v>
      </c>
      <c r="E47" s="498"/>
      <c r="F47" s="499"/>
      <c r="G47" s="262"/>
      <c r="H47" s="499"/>
      <c r="I47" s="262"/>
      <c r="J47" s="499"/>
      <c r="K47" s="262"/>
      <c r="L47" s="499"/>
      <c r="M47" s="262"/>
      <c r="N47" s="500"/>
      <c r="O47" s="501" t="s">
        <v>256</v>
      </c>
      <c r="P47" s="390"/>
    </row>
    <row r="48" spans="1:18" x14ac:dyDescent="0.25">
      <c r="A48" s="664"/>
      <c r="B48" s="498" t="s">
        <v>10</v>
      </c>
      <c r="C48" s="498" t="s">
        <v>10</v>
      </c>
      <c r="D48" s="498" t="s">
        <v>257</v>
      </c>
      <c r="E48" s="498" t="s">
        <v>259</v>
      </c>
      <c r="F48" s="262">
        <v>0</v>
      </c>
      <c r="G48" s="262" t="s">
        <v>55</v>
      </c>
      <c r="H48" s="262">
        <v>0</v>
      </c>
      <c r="I48" s="262" t="s">
        <v>55</v>
      </c>
      <c r="J48" s="262">
        <v>1</v>
      </c>
      <c r="K48" s="262" t="s">
        <v>55</v>
      </c>
      <c r="L48" s="262">
        <v>4</v>
      </c>
      <c r="M48" s="262" t="s">
        <v>55</v>
      </c>
      <c r="N48" s="263">
        <f>F48+H48+J48+L48</f>
        <v>5</v>
      </c>
      <c r="O48" s="501"/>
      <c r="P48" s="390"/>
    </row>
    <row r="49" spans="1:16" x14ac:dyDescent="0.25">
      <c r="A49" s="664"/>
      <c r="B49" s="498" t="s">
        <v>10</v>
      </c>
      <c r="C49" s="498" t="s">
        <v>10</v>
      </c>
      <c r="D49" s="498" t="s">
        <v>168</v>
      </c>
      <c r="E49" s="498" t="s">
        <v>153</v>
      </c>
      <c r="F49" s="499"/>
      <c r="G49" s="499"/>
      <c r="H49" s="499"/>
      <c r="I49" s="499"/>
      <c r="J49" s="499"/>
      <c r="K49" s="262"/>
      <c r="L49" s="499"/>
      <c r="M49" s="499"/>
      <c r="N49" s="500"/>
      <c r="O49" s="501" t="s">
        <v>258</v>
      </c>
      <c r="P49" s="390"/>
    </row>
    <row r="50" spans="1:16" x14ac:dyDescent="0.25">
      <c r="A50" s="664"/>
      <c r="B50" s="498" t="s">
        <v>10</v>
      </c>
      <c r="C50" s="498" t="s">
        <v>329</v>
      </c>
      <c r="D50" s="498" t="s">
        <v>106</v>
      </c>
      <c r="E50" s="498" t="s">
        <v>330</v>
      </c>
      <c r="F50" s="499">
        <v>0</v>
      </c>
      <c r="G50" s="499" t="s">
        <v>55</v>
      </c>
      <c r="H50" s="499">
        <v>0</v>
      </c>
      <c r="I50" s="499" t="s">
        <v>55</v>
      </c>
      <c r="J50" s="499">
        <v>1</v>
      </c>
      <c r="K50" s="262" t="s">
        <v>55</v>
      </c>
      <c r="L50" s="499">
        <v>8</v>
      </c>
      <c r="M50" s="499" t="s">
        <v>55</v>
      </c>
      <c r="N50" s="500">
        <v>9</v>
      </c>
      <c r="O50" s="501"/>
      <c r="P50" s="390"/>
    </row>
    <row r="51" spans="1:16" ht="15.75" thickBot="1" x14ac:dyDescent="0.3">
      <c r="A51" s="664"/>
      <c r="B51" s="384" t="s">
        <v>33</v>
      </c>
      <c r="C51" s="384" t="s">
        <v>33</v>
      </c>
      <c r="D51" s="384" t="s">
        <v>99</v>
      </c>
      <c r="E51" s="384" t="s">
        <v>34</v>
      </c>
      <c r="F51" s="387">
        <v>0</v>
      </c>
      <c r="G51" s="391" t="s">
        <v>55</v>
      </c>
      <c r="H51" s="387">
        <v>0</v>
      </c>
      <c r="I51" s="391" t="s">
        <v>55</v>
      </c>
      <c r="J51" s="387">
        <v>1</v>
      </c>
      <c r="K51" s="376" t="s">
        <v>55</v>
      </c>
      <c r="L51" s="387">
        <v>8</v>
      </c>
      <c r="M51" s="391" t="s">
        <v>55</v>
      </c>
      <c r="N51" s="388">
        <f>F51+H51+J51+L51</f>
        <v>9</v>
      </c>
      <c r="O51" s="392"/>
      <c r="P51" s="393"/>
    </row>
    <row r="52" spans="1:16" ht="15.75" thickBot="1" x14ac:dyDescent="0.3">
      <c r="A52" s="200"/>
      <c r="B52" s="201"/>
      <c r="C52" s="201"/>
      <c r="D52" s="201"/>
      <c r="E52" s="201"/>
      <c r="F52" s="202">
        <f>SUM(F39:F51)</f>
        <v>0</v>
      </c>
      <c r="G52" s="203" t="s">
        <v>55</v>
      </c>
      <c r="H52" s="203">
        <f>SUM(H39:H51)</f>
        <v>1</v>
      </c>
      <c r="I52" s="203" t="s">
        <v>55</v>
      </c>
      <c r="J52" s="203">
        <f>SUM(J39:J51)</f>
        <v>4</v>
      </c>
      <c r="K52" s="203" t="s">
        <v>55</v>
      </c>
      <c r="L52" s="203">
        <f>SUM(L39:L51)</f>
        <v>32</v>
      </c>
      <c r="M52" s="203" t="s">
        <v>55</v>
      </c>
      <c r="N52" s="204">
        <f>SUM(N39:N51)</f>
        <v>37</v>
      </c>
      <c r="O52" s="205"/>
      <c r="P52" s="205"/>
    </row>
    <row r="53" spans="1:16" ht="15.75" thickBot="1" x14ac:dyDescent="0.3">
      <c r="A53" s="142"/>
      <c r="B53" s="125"/>
      <c r="C53" s="125"/>
      <c r="D53" s="125"/>
      <c r="E53" s="125"/>
      <c r="F53" s="138"/>
      <c r="G53" s="138"/>
      <c r="H53" s="138"/>
      <c r="I53" s="138"/>
      <c r="J53" s="138"/>
      <c r="K53" s="138"/>
      <c r="L53" s="138"/>
      <c r="M53" s="138"/>
      <c r="N53" s="206"/>
      <c r="O53" s="143"/>
      <c r="P53" s="143"/>
    </row>
    <row r="54" spans="1:16" ht="15.75" thickBot="1" x14ac:dyDescent="0.3">
      <c r="A54" s="142"/>
      <c r="B54" s="125"/>
      <c r="C54" s="125"/>
      <c r="D54" s="657" t="s">
        <v>182</v>
      </c>
      <c r="E54" s="659"/>
      <c r="F54" s="338">
        <f>F52+F32+F18</f>
        <v>1</v>
      </c>
      <c r="G54" s="340" t="s">
        <v>55</v>
      </c>
      <c r="H54" s="339">
        <f t="shared" ref="H54:N54" si="0">H52+H32+H18</f>
        <v>8</v>
      </c>
      <c r="I54" s="339" t="s">
        <v>55</v>
      </c>
      <c r="J54" s="339">
        <f t="shared" si="0"/>
        <v>10</v>
      </c>
      <c r="K54" s="339" t="s">
        <v>55</v>
      </c>
      <c r="L54" s="339">
        <f t="shared" si="0"/>
        <v>64</v>
      </c>
      <c r="M54" s="339" t="s">
        <v>55</v>
      </c>
      <c r="N54" s="285">
        <f t="shared" si="0"/>
        <v>83</v>
      </c>
      <c r="O54" s="143"/>
      <c r="P54" s="143"/>
    </row>
    <row r="55" spans="1:16" ht="15.75" thickBot="1" x14ac:dyDescent="0.3">
      <c r="A55" s="142"/>
      <c r="B55" s="125"/>
      <c r="C55" s="125"/>
      <c r="D55" s="657" t="s">
        <v>183</v>
      </c>
      <c r="E55" s="658"/>
      <c r="F55" s="283">
        <f>1+COUNTIF(F8:F17,0)+COUNTIF(F22:F31,0)+COUNTIF(F39:F51,0)</f>
        <v>23</v>
      </c>
      <c r="G55" s="659" t="s">
        <v>185</v>
      </c>
      <c r="H55" s="659"/>
      <c r="I55" s="659"/>
      <c r="J55" s="659"/>
      <c r="K55" s="659"/>
      <c r="L55" s="659"/>
      <c r="M55" s="659"/>
      <c r="N55" s="658"/>
      <c r="O55" s="143"/>
      <c r="P55" s="143"/>
    </row>
    <row r="56" spans="1:16" ht="15.75" thickBot="1" x14ac:dyDescent="0.3">
      <c r="A56" s="142"/>
      <c r="B56" s="125"/>
      <c r="C56" s="125"/>
      <c r="D56" s="660" t="s">
        <v>184</v>
      </c>
      <c r="E56" s="661"/>
      <c r="F56" s="284">
        <f>+COUNTBLANK(F8:F17)+COUNTBLANK(F22:F31)+COUNTBLANK(F39:F51)</f>
        <v>11</v>
      </c>
      <c r="G56" s="662" t="s">
        <v>187</v>
      </c>
      <c r="H56" s="662"/>
      <c r="I56" s="662"/>
      <c r="J56" s="662"/>
      <c r="K56" s="662"/>
      <c r="L56" s="662"/>
      <c r="M56" s="662"/>
      <c r="N56" s="661"/>
      <c r="O56" s="143"/>
      <c r="P56" s="143"/>
    </row>
    <row r="57" spans="1:16" ht="3.75" customHeight="1" thickBot="1" x14ac:dyDescent="0.3">
      <c r="A57" s="142"/>
      <c r="B57" s="125"/>
      <c r="C57" s="125"/>
      <c r="D57" s="125"/>
      <c r="E57" s="125"/>
      <c r="F57" s="138"/>
      <c r="G57" s="138"/>
      <c r="H57" s="138"/>
      <c r="I57" s="138"/>
      <c r="J57" s="138"/>
      <c r="K57" s="138"/>
      <c r="L57" s="138"/>
      <c r="M57" s="138"/>
      <c r="N57" s="206"/>
      <c r="O57" s="143"/>
      <c r="P57" s="143"/>
    </row>
    <row r="58" spans="1:16" ht="15.75" hidden="1" thickBot="1" x14ac:dyDescent="0.3">
      <c r="A58" s="142"/>
      <c r="B58" s="125"/>
      <c r="C58" s="125"/>
      <c r="D58" s="125"/>
      <c r="E58" s="125"/>
      <c r="F58" s="259"/>
      <c r="G58" s="259"/>
      <c r="H58" s="259"/>
      <c r="I58" s="259"/>
      <c r="J58" s="259"/>
      <c r="K58" s="259"/>
      <c r="L58" s="259"/>
      <c r="M58" s="259"/>
      <c r="N58" s="260"/>
      <c r="O58" s="143"/>
      <c r="P58" s="143"/>
    </row>
    <row r="59" spans="1:16" ht="15.75" thickBot="1" x14ac:dyDescent="0.3">
      <c r="A59" s="685" t="s">
        <v>308</v>
      </c>
      <c r="B59" s="686"/>
      <c r="C59" s="686"/>
      <c r="D59" s="686"/>
      <c r="E59" s="686"/>
      <c r="F59" s="686"/>
      <c r="G59" s="686"/>
      <c r="H59" s="686"/>
      <c r="I59" s="686"/>
      <c r="J59" s="686"/>
      <c r="K59" s="686"/>
      <c r="L59" s="686"/>
      <c r="M59" s="686"/>
      <c r="N59" s="686"/>
      <c r="O59" s="686"/>
      <c r="P59" s="687"/>
    </row>
    <row r="60" spans="1:16" ht="26.25" thickBot="1" x14ac:dyDescent="0.3">
      <c r="A60" s="7" t="s">
        <v>0</v>
      </c>
      <c r="B60" s="46" t="s">
        <v>1</v>
      </c>
      <c r="C60" s="46" t="s">
        <v>2</v>
      </c>
      <c r="D60" s="46" t="s">
        <v>3</v>
      </c>
      <c r="E60" s="46" t="s">
        <v>4</v>
      </c>
      <c r="F60" s="676" t="s">
        <v>5</v>
      </c>
      <c r="G60" s="676"/>
      <c r="H60" s="676"/>
      <c r="I60" s="676"/>
      <c r="J60" s="676"/>
      <c r="K60" s="676"/>
      <c r="L60" s="676"/>
      <c r="M60" s="676"/>
      <c r="N60" s="676"/>
      <c r="O60" s="46" t="s">
        <v>62</v>
      </c>
      <c r="P60" s="9" t="s">
        <v>63</v>
      </c>
    </row>
    <row r="61" spans="1:16" ht="34.5" x14ac:dyDescent="0.25">
      <c r="A61" s="696" t="s">
        <v>164</v>
      </c>
      <c r="B61" s="196" t="s">
        <v>17</v>
      </c>
      <c r="C61" s="196" t="s">
        <v>17</v>
      </c>
      <c r="D61" s="196" t="s">
        <v>28</v>
      </c>
      <c r="E61" s="196" t="s">
        <v>210</v>
      </c>
      <c r="F61" s="197">
        <v>0</v>
      </c>
      <c r="G61" s="197" t="s">
        <v>55</v>
      </c>
      <c r="H61" s="197">
        <v>1</v>
      </c>
      <c r="I61" s="197" t="s">
        <v>55</v>
      </c>
      <c r="J61" s="197">
        <v>0</v>
      </c>
      <c r="K61" s="197" t="s">
        <v>55</v>
      </c>
      <c r="L61" s="197">
        <v>3</v>
      </c>
      <c r="M61" s="197" t="s">
        <v>55</v>
      </c>
      <c r="N61" s="198">
        <f>L61+J61+H61+F61</f>
        <v>4</v>
      </c>
      <c r="O61" s="460" t="s">
        <v>319</v>
      </c>
      <c r="P61" s="461" t="s">
        <v>71</v>
      </c>
    </row>
    <row r="62" spans="1:16" x14ac:dyDescent="0.25">
      <c r="A62" s="664"/>
      <c r="B62" s="630" t="s">
        <v>16</v>
      </c>
      <c r="C62" s="630" t="s">
        <v>17</v>
      </c>
      <c r="D62" s="630" t="s">
        <v>18</v>
      </c>
      <c r="E62" s="630" t="s">
        <v>57</v>
      </c>
      <c r="F62" s="631">
        <v>0</v>
      </c>
      <c r="G62" s="631" t="s">
        <v>55</v>
      </c>
      <c r="H62" s="631">
        <v>0</v>
      </c>
      <c r="I62" s="631" t="s">
        <v>55</v>
      </c>
      <c r="J62" s="631">
        <v>1</v>
      </c>
      <c r="K62" s="631" t="s">
        <v>55</v>
      </c>
      <c r="L62" s="631">
        <v>2</v>
      </c>
      <c r="M62" s="631" t="s">
        <v>55</v>
      </c>
      <c r="N62" s="632">
        <f>F62+H62+J62+L62</f>
        <v>3</v>
      </c>
      <c r="O62" s="633" t="s">
        <v>66</v>
      </c>
      <c r="P62" s="634" t="s">
        <v>161</v>
      </c>
    </row>
    <row r="63" spans="1:16" x14ac:dyDescent="0.25">
      <c r="A63" s="664"/>
      <c r="B63" s="635" t="s">
        <v>167</v>
      </c>
      <c r="C63" s="635" t="s">
        <v>167</v>
      </c>
      <c r="D63" s="635" t="s">
        <v>133</v>
      </c>
      <c r="E63" s="635" t="s">
        <v>208</v>
      </c>
      <c r="F63" s="636">
        <v>0</v>
      </c>
      <c r="G63" s="631" t="s">
        <v>55</v>
      </c>
      <c r="H63" s="636">
        <v>0</v>
      </c>
      <c r="I63" s="631" t="s">
        <v>55</v>
      </c>
      <c r="J63" s="636">
        <v>1</v>
      </c>
      <c r="K63" s="631" t="s">
        <v>55</v>
      </c>
      <c r="L63" s="636">
        <v>1</v>
      </c>
      <c r="M63" s="631" t="s">
        <v>55</v>
      </c>
      <c r="N63" s="632">
        <f t="shared" ref="N63:N68" si="1">F63+H63+J63+L63</f>
        <v>2</v>
      </c>
      <c r="O63" s="637"/>
      <c r="P63" s="638"/>
    </row>
    <row r="64" spans="1:16" x14ac:dyDescent="0.25">
      <c r="A64" s="664"/>
      <c r="B64" s="635" t="s">
        <v>37</v>
      </c>
      <c r="C64" s="635" t="s">
        <v>76</v>
      </c>
      <c r="D64" s="635" t="s">
        <v>106</v>
      </c>
      <c r="E64" s="635" t="s">
        <v>336</v>
      </c>
      <c r="F64" s="636">
        <v>0</v>
      </c>
      <c r="G64" s="636" t="s">
        <v>55</v>
      </c>
      <c r="H64" s="636">
        <v>0</v>
      </c>
      <c r="I64" s="636" t="s">
        <v>55</v>
      </c>
      <c r="J64" s="636">
        <v>1</v>
      </c>
      <c r="K64" s="636" t="s">
        <v>55</v>
      </c>
      <c r="L64" s="636">
        <v>5</v>
      </c>
      <c r="M64" s="636" t="s">
        <v>55</v>
      </c>
      <c r="N64" s="632">
        <f t="shared" si="1"/>
        <v>6</v>
      </c>
      <c r="O64" s="637" t="s">
        <v>359</v>
      </c>
      <c r="P64" s="638"/>
    </row>
    <row r="65" spans="1:16" x14ac:dyDescent="0.25">
      <c r="A65" s="664"/>
      <c r="B65" s="635" t="s">
        <v>37</v>
      </c>
      <c r="C65" s="635" t="s">
        <v>76</v>
      </c>
      <c r="D65" s="635" t="s">
        <v>367</v>
      </c>
      <c r="E65" s="635" t="s">
        <v>376</v>
      </c>
      <c r="F65" s="636">
        <v>0</v>
      </c>
      <c r="G65" s="639" t="s">
        <v>55</v>
      </c>
      <c r="H65" s="636">
        <v>0</v>
      </c>
      <c r="I65" s="639" t="s">
        <v>55</v>
      </c>
      <c r="J65" s="636">
        <v>0</v>
      </c>
      <c r="K65" s="636" t="s">
        <v>55</v>
      </c>
      <c r="L65" s="636">
        <v>2</v>
      </c>
      <c r="M65" s="639" t="s">
        <v>55</v>
      </c>
      <c r="N65" s="632">
        <f t="shared" si="1"/>
        <v>2</v>
      </c>
      <c r="O65" s="640"/>
      <c r="P65" s="641" t="s">
        <v>70</v>
      </c>
    </row>
    <row r="66" spans="1:16" x14ac:dyDescent="0.25">
      <c r="A66" s="664"/>
      <c r="B66" s="635" t="s">
        <v>26</v>
      </c>
      <c r="C66" s="635" t="s">
        <v>360</v>
      </c>
      <c r="D66" s="635" t="s">
        <v>106</v>
      </c>
      <c r="E66" s="635" t="s">
        <v>241</v>
      </c>
      <c r="F66" s="636">
        <v>0</v>
      </c>
      <c r="G66" s="639" t="s">
        <v>55</v>
      </c>
      <c r="H66" s="636">
        <v>0</v>
      </c>
      <c r="I66" s="639" t="s">
        <v>55</v>
      </c>
      <c r="J66" s="636">
        <v>1</v>
      </c>
      <c r="K66" s="636" t="s">
        <v>55</v>
      </c>
      <c r="L66" s="636">
        <v>5</v>
      </c>
      <c r="M66" s="639" t="s">
        <v>55</v>
      </c>
      <c r="N66" s="632">
        <f t="shared" si="1"/>
        <v>6</v>
      </c>
      <c r="O66" s="640" t="s">
        <v>359</v>
      </c>
      <c r="P66" s="641"/>
    </row>
    <row r="67" spans="1:16" x14ac:dyDescent="0.25">
      <c r="A67" s="664"/>
      <c r="B67" s="635" t="s">
        <v>26</v>
      </c>
      <c r="C67" s="635" t="s">
        <v>360</v>
      </c>
      <c r="D67" s="635" t="s">
        <v>367</v>
      </c>
      <c r="E67" s="635" t="s">
        <v>377</v>
      </c>
      <c r="F67" s="636">
        <v>0</v>
      </c>
      <c r="G67" s="639" t="s">
        <v>55</v>
      </c>
      <c r="H67" s="636">
        <v>0</v>
      </c>
      <c r="I67" s="639" t="s">
        <v>55</v>
      </c>
      <c r="J67" s="636">
        <v>1</v>
      </c>
      <c r="K67" s="636" t="s">
        <v>55</v>
      </c>
      <c r="L67" s="636">
        <v>1</v>
      </c>
      <c r="M67" s="639" t="s">
        <v>55</v>
      </c>
      <c r="N67" s="632">
        <f t="shared" si="1"/>
        <v>2</v>
      </c>
      <c r="O67" s="640"/>
      <c r="P67" s="641" t="s">
        <v>70</v>
      </c>
    </row>
    <row r="68" spans="1:16" ht="23.25" customHeight="1" thickBot="1" x14ac:dyDescent="0.3">
      <c r="A68" s="664"/>
      <c r="B68" s="199" t="s">
        <v>338</v>
      </c>
      <c r="C68" s="199" t="s">
        <v>10</v>
      </c>
      <c r="D68" s="199" t="s">
        <v>51</v>
      </c>
      <c r="E68" s="199" t="s">
        <v>166</v>
      </c>
      <c r="F68" s="197">
        <v>0</v>
      </c>
      <c r="G68" s="197" t="s">
        <v>55</v>
      </c>
      <c r="H68" s="197">
        <v>0</v>
      </c>
      <c r="I68" s="197" t="s">
        <v>55</v>
      </c>
      <c r="J68" s="197">
        <v>1</v>
      </c>
      <c r="K68" s="197" t="s">
        <v>55</v>
      </c>
      <c r="L68" s="197">
        <v>2</v>
      </c>
      <c r="M68" s="197" t="s">
        <v>55</v>
      </c>
      <c r="N68" s="198">
        <f t="shared" si="1"/>
        <v>3</v>
      </c>
      <c r="O68" s="514" t="s">
        <v>339</v>
      </c>
      <c r="P68" s="462"/>
    </row>
    <row r="69" spans="1:16" ht="15.75" thickBot="1" x14ac:dyDescent="0.3">
      <c r="A69" s="200"/>
      <c r="B69" s="201"/>
      <c r="C69" s="201"/>
      <c r="D69" s="201"/>
      <c r="E69" s="201"/>
      <c r="F69" s="235">
        <f>SUM(F61:F68)</f>
        <v>0</v>
      </c>
      <c r="G69" s="236" t="s">
        <v>55</v>
      </c>
      <c r="H69" s="236">
        <f>SUM(H61:H68)</f>
        <v>1</v>
      </c>
      <c r="I69" s="236" t="s">
        <v>55</v>
      </c>
      <c r="J69" s="236">
        <f>SUM(J61:J68)</f>
        <v>6</v>
      </c>
      <c r="K69" s="236" t="s">
        <v>55</v>
      </c>
      <c r="L69" s="236">
        <f>SUM(L61:L68)</f>
        <v>21</v>
      </c>
      <c r="M69" s="236" t="s">
        <v>55</v>
      </c>
      <c r="N69" s="237">
        <f>SUM(N61:N68)</f>
        <v>28</v>
      </c>
      <c r="O69" s="258" t="s">
        <v>296</v>
      </c>
      <c r="P69" s="205"/>
    </row>
    <row r="70" spans="1:16" x14ac:dyDescent="0.25">
      <c r="A70" s="142"/>
      <c r="B70" s="125"/>
      <c r="C70" s="125"/>
      <c r="D70" s="125"/>
      <c r="E70" s="125"/>
      <c r="F70" s="138"/>
      <c r="G70" s="138"/>
      <c r="H70" s="138"/>
      <c r="I70" s="138"/>
      <c r="J70" s="138"/>
      <c r="K70" s="138"/>
      <c r="L70" s="138"/>
      <c r="M70" s="138"/>
      <c r="N70" s="206"/>
      <c r="O70" s="143"/>
      <c r="P70" s="143"/>
    </row>
    <row r="71" spans="1:16" ht="7.5" customHeight="1" thickBot="1" x14ac:dyDescent="0.3">
      <c r="A71" s="142"/>
      <c r="B71" s="125"/>
      <c r="C71" s="125"/>
      <c r="D71" s="125"/>
      <c r="E71" s="125"/>
      <c r="F71" s="138"/>
      <c r="G71" s="138"/>
      <c r="H71" s="138"/>
      <c r="I71" s="138"/>
      <c r="J71" s="138"/>
      <c r="K71" s="138"/>
      <c r="L71" s="138"/>
      <c r="M71" s="138"/>
      <c r="N71" s="206"/>
      <c r="O71" s="143"/>
      <c r="P71" s="143"/>
    </row>
    <row r="72" spans="1:16" ht="15.75" thickBot="1" x14ac:dyDescent="0.3">
      <c r="A72" s="685" t="s">
        <v>309</v>
      </c>
      <c r="B72" s="686"/>
      <c r="C72" s="686"/>
      <c r="D72" s="686"/>
      <c r="E72" s="686"/>
      <c r="F72" s="686"/>
      <c r="G72" s="686"/>
      <c r="H72" s="686"/>
      <c r="I72" s="686"/>
      <c r="J72" s="686"/>
      <c r="K72" s="686"/>
      <c r="L72" s="686"/>
      <c r="M72" s="686"/>
      <c r="N72" s="686"/>
      <c r="O72" s="686"/>
      <c r="P72" s="687"/>
    </row>
    <row r="73" spans="1:16" ht="26.25" thickBot="1" x14ac:dyDescent="0.3">
      <c r="A73" s="207" t="s">
        <v>0</v>
      </c>
      <c r="B73" s="464" t="s">
        <v>1</v>
      </c>
      <c r="C73" s="464" t="s">
        <v>2</v>
      </c>
      <c r="D73" s="464" t="s">
        <v>3</v>
      </c>
      <c r="E73" s="464" t="s">
        <v>4</v>
      </c>
      <c r="F73" s="719" t="s">
        <v>5</v>
      </c>
      <c r="G73" s="719"/>
      <c r="H73" s="719"/>
      <c r="I73" s="719"/>
      <c r="J73" s="719"/>
      <c r="K73" s="719"/>
      <c r="L73" s="719"/>
      <c r="M73" s="719"/>
      <c r="N73" s="719"/>
      <c r="O73" s="208" t="s">
        <v>62</v>
      </c>
      <c r="P73" s="209" t="s">
        <v>63</v>
      </c>
    </row>
    <row r="74" spans="1:16" x14ac:dyDescent="0.25">
      <c r="A74" s="696" t="s">
        <v>104</v>
      </c>
      <c r="B74" s="210" t="s">
        <v>33</v>
      </c>
      <c r="C74" s="210" t="s">
        <v>33</v>
      </c>
      <c r="D74" s="210" t="s">
        <v>97</v>
      </c>
      <c r="E74" s="210" t="s">
        <v>105</v>
      </c>
      <c r="F74" s="211">
        <v>0</v>
      </c>
      <c r="G74" s="211" t="s">
        <v>55</v>
      </c>
      <c r="H74" s="211">
        <v>1</v>
      </c>
      <c r="I74" s="211" t="s">
        <v>55</v>
      </c>
      <c r="J74" s="211">
        <v>0</v>
      </c>
      <c r="K74" s="211" t="s">
        <v>55</v>
      </c>
      <c r="L74" s="211">
        <v>4</v>
      </c>
      <c r="M74" s="211" t="s">
        <v>55</v>
      </c>
      <c r="N74" s="212">
        <f t="shared" ref="N74:N80" si="2">F74+H74+J74+L74</f>
        <v>5</v>
      </c>
      <c r="O74" s="447" t="s">
        <v>74</v>
      </c>
      <c r="P74" s="448" t="s">
        <v>71</v>
      </c>
    </row>
    <row r="75" spans="1:16" x14ac:dyDescent="0.25">
      <c r="A75" s="664"/>
      <c r="B75" s="213" t="s">
        <v>33</v>
      </c>
      <c r="C75" s="213" t="s">
        <v>33</v>
      </c>
      <c r="D75" s="213" t="s">
        <v>150</v>
      </c>
      <c r="E75" s="213"/>
      <c r="F75" s="214"/>
      <c r="G75" s="214"/>
      <c r="H75" s="214"/>
      <c r="I75" s="214"/>
      <c r="J75" s="214"/>
      <c r="K75" s="214"/>
      <c r="L75" s="214"/>
      <c r="M75" s="214"/>
      <c r="N75" s="215"/>
      <c r="O75" s="449" t="s">
        <v>147</v>
      </c>
      <c r="P75" s="450"/>
    </row>
    <row r="76" spans="1:16" ht="15" customHeight="1" x14ac:dyDescent="0.25">
      <c r="A76" s="664"/>
      <c r="B76" s="216" t="s">
        <v>10</v>
      </c>
      <c r="C76" s="216" t="s">
        <v>10</v>
      </c>
      <c r="D76" s="213" t="s">
        <v>91</v>
      </c>
      <c r="E76" s="213" t="s">
        <v>123</v>
      </c>
      <c r="F76" s="214">
        <v>0</v>
      </c>
      <c r="G76" s="214" t="s">
        <v>55</v>
      </c>
      <c r="H76" s="214">
        <v>0</v>
      </c>
      <c r="I76" s="214" t="s">
        <v>55</v>
      </c>
      <c r="J76" s="214">
        <v>1</v>
      </c>
      <c r="K76" s="214" t="s">
        <v>55</v>
      </c>
      <c r="L76" s="214">
        <v>2</v>
      </c>
      <c r="M76" s="214" t="s">
        <v>55</v>
      </c>
      <c r="N76" s="215">
        <f t="shared" si="2"/>
        <v>3</v>
      </c>
      <c r="O76" s="449"/>
      <c r="P76" s="450"/>
    </row>
    <row r="77" spans="1:16" ht="15" customHeight="1" x14ac:dyDescent="0.25">
      <c r="A77" s="664"/>
      <c r="B77" s="217" t="s">
        <v>10</v>
      </c>
      <c r="C77" s="217" t="s">
        <v>10</v>
      </c>
      <c r="D77" s="218" t="s">
        <v>148</v>
      </c>
      <c r="E77" s="218"/>
      <c r="F77" s="219"/>
      <c r="G77" s="214"/>
      <c r="H77" s="219"/>
      <c r="I77" s="214"/>
      <c r="J77" s="219"/>
      <c r="K77" s="214"/>
      <c r="L77" s="219"/>
      <c r="M77" s="214"/>
      <c r="N77" s="215"/>
      <c r="O77" s="458"/>
      <c r="P77" s="459"/>
    </row>
    <row r="78" spans="1:16" ht="15" customHeight="1" x14ac:dyDescent="0.25">
      <c r="A78" s="664"/>
      <c r="B78" s="217" t="s">
        <v>33</v>
      </c>
      <c r="C78" s="217" t="s">
        <v>33</v>
      </c>
      <c r="D78" s="218" t="s">
        <v>149</v>
      </c>
      <c r="E78" s="218"/>
      <c r="F78" s="219"/>
      <c r="G78" s="214"/>
      <c r="H78" s="219"/>
      <c r="I78" s="214"/>
      <c r="J78" s="219"/>
      <c r="K78" s="214"/>
      <c r="L78" s="219"/>
      <c r="M78" s="214"/>
      <c r="N78" s="215"/>
      <c r="O78" s="218" t="s">
        <v>214</v>
      </c>
      <c r="P78" s="459"/>
    </row>
    <row r="79" spans="1:16" s="170" customFormat="1" ht="22.5" x14ac:dyDescent="0.25">
      <c r="A79" s="664"/>
      <c r="B79" s="507" t="s">
        <v>47</v>
      </c>
      <c r="C79" s="507" t="s">
        <v>50</v>
      </c>
      <c r="D79" s="508" t="s">
        <v>151</v>
      </c>
      <c r="E79" s="508"/>
      <c r="F79" s="509"/>
      <c r="G79" s="510"/>
      <c r="H79" s="509"/>
      <c r="I79" s="510"/>
      <c r="J79" s="509"/>
      <c r="K79" s="510"/>
      <c r="L79" s="509"/>
      <c r="M79" s="510"/>
      <c r="N79" s="511"/>
      <c r="O79" s="508" t="s">
        <v>152</v>
      </c>
      <c r="P79" s="642" t="s">
        <v>364</v>
      </c>
    </row>
    <row r="80" spans="1:16" ht="15.75" thickBot="1" x14ac:dyDescent="0.3">
      <c r="A80" s="697"/>
      <c r="B80" s="220" t="s">
        <v>32</v>
      </c>
      <c r="C80" s="220" t="s">
        <v>32</v>
      </c>
      <c r="D80" s="220" t="s">
        <v>133</v>
      </c>
      <c r="E80" s="220" t="s">
        <v>206</v>
      </c>
      <c r="F80" s="221">
        <v>0</v>
      </c>
      <c r="G80" s="221" t="s">
        <v>55</v>
      </c>
      <c r="H80" s="221">
        <v>0</v>
      </c>
      <c r="I80" s="221" t="s">
        <v>55</v>
      </c>
      <c r="J80" s="221">
        <v>1</v>
      </c>
      <c r="K80" s="221" t="s">
        <v>55</v>
      </c>
      <c r="L80" s="221">
        <v>4</v>
      </c>
      <c r="M80" s="221" t="s">
        <v>55</v>
      </c>
      <c r="N80" s="222">
        <f t="shared" si="2"/>
        <v>5</v>
      </c>
      <c r="O80" s="465"/>
      <c r="P80" s="466"/>
    </row>
    <row r="81" spans="1:16" ht="15.75" thickBot="1" x14ac:dyDescent="0.3">
      <c r="A81" s="223"/>
      <c r="B81" s="223"/>
      <c r="C81" s="223"/>
      <c r="D81" s="223"/>
      <c r="E81" s="223"/>
      <c r="F81" s="261">
        <f>SUM(F74:F80)</f>
        <v>0</v>
      </c>
      <c r="G81" s="224" t="s">
        <v>55</v>
      </c>
      <c r="H81" s="224">
        <f>SUM(H74:H80)</f>
        <v>1</v>
      </c>
      <c r="I81" s="224" t="s">
        <v>55</v>
      </c>
      <c r="J81" s="224">
        <f>SUM(J74:J80)</f>
        <v>2</v>
      </c>
      <c r="K81" s="224" t="s">
        <v>55</v>
      </c>
      <c r="L81" s="224">
        <f>SUM(L74:L80)</f>
        <v>10</v>
      </c>
      <c r="M81" s="224" t="s">
        <v>55</v>
      </c>
      <c r="N81" s="225">
        <f>SUM(N74:N80)</f>
        <v>13</v>
      </c>
      <c r="O81" s="223" t="s">
        <v>296</v>
      </c>
      <c r="P81" s="223"/>
    </row>
    <row r="82" spans="1:16" ht="13.5" customHeight="1" thickBot="1" x14ac:dyDescent="0.3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</row>
    <row r="83" spans="1:16" ht="7.5" hidden="1" customHeight="1" thickBot="1" x14ac:dyDescent="0.3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</row>
    <row r="84" spans="1:16" ht="15.75" thickBot="1" x14ac:dyDescent="0.3">
      <c r="A84" s="685" t="s">
        <v>310</v>
      </c>
      <c r="B84" s="686"/>
      <c r="C84" s="686"/>
      <c r="D84" s="686"/>
      <c r="E84" s="686"/>
      <c r="F84" s="686"/>
      <c r="G84" s="686"/>
      <c r="H84" s="686"/>
      <c r="I84" s="686"/>
      <c r="J84" s="686"/>
      <c r="K84" s="686"/>
      <c r="L84" s="686"/>
      <c r="M84" s="686"/>
      <c r="N84" s="686"/>
      <c r="O84" s="686"/>
      <c r="P84" s="687"/>
    </row>
    <row r="85" spans="1:16" ht="26.25" thickBot="1" x14ac:dyDescent="0.3">
      <c r="A85" s="207" t="s">
        <v>0</v>
      </c>
      <c r="B85" s="208" t="s">
        <v>1</v>
      </c>
      <c r="C85" s="208" t="s">
        <v>2</v>
      </c>
      <c r="D85" s="208" t="s">
        <v>3</v>
      </c>
      <c r="E85" s="208" t="s">
        <v>4</v>
      </c>
      <c r="F85" s="698" t="s">
        <v>5</v>
      </c>
      <c r="G85" s="698"/>
      <c r="H85" s="698"/>
      <c r="I85" s="698"/>
      <c r="J85" s="698"/>
      <c r="K85" s="698"/>
      <c r="L85" s="698"/>
      <c r="M85" s="698"/>
      <c r="N85" s="698"/>
      <c r="O85" s="208" t="s">
        <v>62</v>
      </c>
      <c r="P85" s="209" t="s">
        <v>63</v>
      </c>
    </row>
    <row r="86" spans="1:16" x14ac:dyDescent="0.25">
      <c r="A86" s="696" t="s">
        <v>156</v>
      </c>
      <c r="B86" s="226" t="s">
        <v>26</v>
      </c>
      <c r="C86" s="226" t="s">
        <v>26</v>
      </c>
      <c r="D86" s="226" t="s">
        <v>106</v>
      </c>
      <c r="E86" s="226" t="s">
        <v>155</v>
      </c>
      <c r="F86" s="227">
        <v>0</v>
      </c>
      <c r="G86" s="227" t="s">
        <v>55</v>
      </c>
      <c r="H86" s="227">
        <v>1</v>
      </c>
      <c r="I86" s="227" t="s">
        <v>55</v>
      </c>
      <c r="J86" s="227">
        <v>0</v>
      </c>
      <c r="K86" s="227" t="s">
        <v>55</v>
      </c>
      <c r="L86" s="227">
        <v>4</v>
      </c>
      <c r="M86" s="227" t="s">
        <v>55</v>
      </c>
      <c r="N86" s="228">
        <f>F86+H86+J86+L86</f>
        <v>5</v>
      </c>
      <c r="O86" s="373"/>
      <c r="P86" s="374" t="s">
        <v>236</v>
      </c>
    </row>
    <row r="87" spans="1:16" x14ac:dyDescent="0.25">
      <c r="A87" s="664"/>
      <c r="B87" s="596" t="s">
        <v>26</v>
      </c>
      <c r="C87" s="229" t="s">
        <v>26</v>
      </c>
      <c r="D87" s="229" t="s">
        <v>154</v>
      </c>
      <c r="E87" s="229" t="s">
        <v>130</v>
      </c>
      <c r="F87" s="230">
        <v>0</v>
      </c>
      <c r="G87" s="230" t="s">
        <v>55</v>
      </c>
      <c r="H87" s="230">
        <v>0</v>
      </c>
      <c r="I87" s="230" t="s">
        <v>55</v>
      </c>
      <c r="J87" s="230">
        <v>1</v>
      </c>
      <c r="K87" s="230" t="s">
        <v>55</v>
      </c>
      <c r="L87" s="230">
        <v>2</v>
      </c>
      <c r="M87" s="230" t="s">
        <v>55</v>
      </c>
      <c r="N87" s="231">
        <f>J87+L87+H87+F87</f>
        <v>3</v>
      </c>
      <c r="O87" s="382" t="s">
        <v>260</v>
      </c>
      <c r="P87" s="457"/>
    </row>
    <row r="88" spans="1:16" ht="21" customHeight="1" x14ac:dyDescent="0.25">
      <c r="A88" s="664"/>
      <c r="B88" s="229" t="s">
        <v>10</v>
      </c>
      <c r="C88" s="229" t="s">
        <v>10</v>
      </c>
      <c r="D88" s="229" t="s">
        <v>168</v>
      </c>
      <c r="E88" s="229" t="s">
        <v>153</v>
      </c>
      <c r="F88" s="230"/>
      <c r="G88" s="230"/>
      <c r="H88" s="230"/>
      <c r="I88" s="230"/>
      <c r="J88" s="230"/>
      <c r="K88" s="230"/>
      <c r="L88" s="230"/>
      <c r="M88" s="230"/>
      <c r="N88" s="231"/>
      <c r="O88" s="720" t="s">
        <v>238</v>
      </c>
      <c r="P88" s="721"/>
    </row>
    <row r="89" spans="1:16" x14ac:dyDescent="0.25">
      <c r="A89" s="664"/>
      <c r="B89" s="229" t="s">
        <v>33</v>
      </c>
      <c r="C89" s="229" t="s">
        <v>373</v>
      </c>
      <c r="D89" s="229" t="s">
        <v>103</v>
      </c>
      <c r="E89" s="229" t="s">
        <v>374</v>
      </c>
      <c r="F89" s="230">
        <v>0</v>
      </c>
      <c r="G89" s="230" t="s">
        <v>55</v>
      </c>
      <c r="H89" s="230">
        <v>0</v>
      </c>
      <c r="I89" s="230" t="s">
        <v>55</v>
      </c>
      <c r="J89" s="230">
        <v>1</v>
      </c>
      <c r="K89" s="230" t="s">
        <v>55</v>
      </c>
      <c r="L89" s="230">
        <v>5</v>
      </c>
      <c r="M89" s="230" t="s">
        <v>55</v>
      </c>
      <c r="N89" s="231">
        <f>J89+L89+H89+F89</f>
        <v>6</v>
      </c>
      <c r="O89" s="382"/>
      <c r="P89" s="457"/>
    </row>
    <row r="90" spans="1:16" ht="15.75" thickBot="1" x14ac:dyDescent="0.3">
      <c r="A90" s="664"/>
      <c r="B90" s="229" t="s">
        <v>33</v>
      </c>
      <c r="C90" s="229" t="s">
        <v>373</v>
      </c>
      <c r="D90" s="229" t="s">
        <v>168</v>
      </c>
      <c r="E90" s="229" t="s">
        <v>375</v>
      </c>
      <c r="F90" s="230"/>
      <c r="G90" s="230"/>
      <c r="H90" s="230"/>
      <c r="I90" s="230"/>
      <c r="J90" s="230"/>
      <c r="K90" s="230"/>
      <c r="L90" s="230"/>
      <c r="M90" s="230"/>
      <c r="N90" s="231"/>
      <c r="O90" s="382" t="s">
        <v>215</v>
      </c>
      <c r="P90" s="457"/>
    </row>
    <row r="91" spans="1:16" ht="15.75" thickBot="1" x14ac:dyDescent="0.3">
      <c r="A91" s="26"/>
      <c r="B91" s="27"/>
      <c r="C91" s="27"/>
      <c r="D91" s="27"/>
      <c r="E91" s="27"/>
      <c r="F91" s="23">
        <f>SUM(F86:F90)</f>
        <v>0</v>
      </c>
      <c r="G91" s="24" t="s">
        <v>55</v>
      </c>
      <c r="H91" s="24">
        <f>SUM(H86:H90)</f>
        <v>1</v>
      </c>
      <c r="I91" s="24" t="s">
        <v>55</v>
      </c>
      <c r="J91" s="24">
        <f>SUM(J86:J90)</f>
        <v>2</v>
      </c>
      <c r="K91" s="24" t="s">
        <v>55</v>
      </c>
      <c r="L91" s="24">
        <f>SUM(L86:L90)</f>
        <v>11</v>
      </c>
      <c r="M91" s="24" t="s">
        <v>55</v>
      </c>
      <c r="N91" s="25">
        <f>SUM(N86:N90)</f>
        <v>14</v>
      </c>
      <c r="O91" s="28" t="s">
        <v>296</v>
      </c>
      <c r="P91" s="28"/>
    </row>
    <row r="92" spans="1:16" x14ac:dyDescent="0.25">
      <c r="A92" s="13"/>
      <c r="B92" s="14"/>
      <c r="C92" s="14"/>
      <c r="D92" s="14"/>
      <c r="E92" s="14"/>
      <c r="F92" s="45"/>
      <c r="G92" s="45"/>
      <c r="H92" s="45"/>
      <c r="I92" s="45"/>
      <c r="J92" s="45"/>
      <c r="K92" s="45"/>
      <c r="L92" s="45"/>
      <c r="M92" s="45"/>
      <c r="N92" s="32"/>
      <c r="O92" s="15"/>
      <c r="P92" s="15"/>
    </row>
    <row r="93" spans="1:16" ht="15.75" thickBot="1" x14ac:dyDescent="0.3">
      <c r="A93" s="13"/>
      <c r="B93" s="14"/>
      <c r="C93" s="14"/>
      <c r="D93" s="14"/>
      <c r="E93" s="14"/>
      <c r="F93" s="95"/>
      <c r="G93" s="95"/>
      <c r="H93" s="95"/>
      <c r="I93" s="95"/>
      <c r="J93" s="95"/>
      <c r="K93" s="95"/>
      <c r="L93" s="95"/>
      <c r="M93" s="95"/>
      <c r="N93" s="32"/>
      <c r="O93" s="15"/>
      <c r="P93" s="15"/>
    </row>
    <row r="94" spans="1:16" ht="15.75" thickBot="1" x14ac:dyDescent="0.3">
      <c r="A94" s="685" t="s">
        <v>311</v>
      </c>
      <c r="B94" s="686"/>
      <c r="C94" s="686"/>
      <c r="D94" s="686"/>
      <c r="E94" s="686"/>
      <c r="F94" s="686"/>
      <c r="G94" s="686"/>
      <c r="H94" s="686"/>
      <c r="I94" s="686"/>
      <c r="J94" s="686"/>
      <c r="K94" s="686"/>
      <c r="L94" s="686"/>
      <c r="M94" s="686"/>
      <c r="N94" s="686"/>
      <c r="O94" s="686"/>
      <c r="P94" s="687"/>
    </row>
    <row r="95" spans="1:16" ht="26.25" thickBot="1" x14ac:dyDescent="0.3">
      <c r="A95" s="7" t="s">
        <v>0</v>
      </c>
      <c r="B95" s="46" t="s">
        <v>1</v>
      </c>
      <c r="C95" s="46" t="s">
        <v>2</v>
      </c>
      <c r="D95" s="46" t="s">
        <v>3</v>
      </c>
      <c r="E95" s="46" t="s">
        <v>4</v>
      </c>
      <c r="F95" s="676" t="s">
        <v>5</v>
      </c>
      <c r="G95" s="676"/>
      <c r="H95" s="676"/>
      <c r="I95" s="676"/>
      <c r="J95" s="676"/>
      <c r="K95" s="676"/>
      <c r="L95" s="676"/>
      <c r="M95" s="676"/>
      <c r="N95" s="676"/>
      <c r="O95" s="46" t="s">
        <v>62</v>
      </c>
      <c r="P95" s="9" t="s">
        <v>63</v>
      </c>
    </row>
    <row r="96" spans="1:16" x14ac:dyDescent="0.25">
      <c r="A96" s="666" t="s">
        <v>157</v>
      </c>
      <c r="B96" s="365" t="s">
        <v>10</v>
      </c>
      <c r="C96" s="365" t="s">
        <v>53</v>
      </c>
      <c r="D96" s="365" t="s">
        <v>99</v>
      </c>
      <c r="E96" s="365" t="s">
        <v>54</v>
      </c>
      <c r="F96" s="367">
        <v>0</v>
      </c>
      <c r="G96" s="367" t="s">
        <v>55</v>
      </c>
      <c r="H96" s="367">
        <v>0</v>
      </c>
      <c r="I96" s="367" t="s">
        <v>55</v>
      </c>
      <c r="J96" s="367">
        <v>1</v>
      </c>
      <c r="K96" s="367" t="s">
        <v>55</v>
      </c>
      <c r="L96" s="367">
        <v>5</v>
      </c>
      <c r="M96" s="367" t="s">
        <v>55</v>
      </c>
      <c r="N96" s="368">
        <f>L96+J96+H96+F96</f>
        <v>6</v>
      </c>
      <c r="O96" s="430" t="s">
        <v>262</v>
      </c>
      <c r="P96" s="455"/>
    </row>
    <row r="97" spans="1:17" x14ac:dyDescent="0.25">
      <c r="A97" s="667"/>
      <c r="B97" s="394"/>
      <c r="C97" s="394"/>
      <c r="D97" s="395" t="s">
        <v>228</v>
      </c>
      <c r="E97" s="396"/>
      <c r="F97" s="367"/>
      <c r="G97" s="367"/>
      <c r="H97" s="367"/>
      <c r="I97" s="367"/>
      <c r="J97" s="367"/>
      <c r="K97" s="367"/>
      <c r="L97" s="367"/>
      <c r="M97" s="367"/>
      <c r="N97" s="368"/>
      <c r="O97" s="717" t="s">
        <v>227</v>
      </c>
      <c r="P97" s="718"/>
      <c r="Q97" s="53"/>
    </row>
    <row r="98" spans="1:17" x14ac:dyDescent="0.25">
      <c r="A98" s="667"/>
      <c r="B98" s="515" t="s">
        <v>10</v>
      </c>
      <c r="C98" s="515" t="s">
        <v>329</v>
      </c>
      <c r="D98" s="516" t="s">
        <v>160</v>
      </c>
      <c r="E98" s="521"/>
      <c r="F98" s="517"/>
      <c r="G98" s="517"/>
      <c r="H98" s="517"/>
      <c r="I98" s="517"/>
      <c r="J98" s="517"/>
      <c r="K98" s="517"/>
      <c r="L98" s="517"/>
      <c r="M98" s="517"/>
      <c r="N98" s="518"/>
      <c r="O98" s="519" t="s">
        <v>332</v>
      </c>
      <c r="P98" s="520"/>
      <c r="Q98" s="53"/>
    </row>
    <row r="99" spans="1:17" x14ac:dyDescent="0.25">
      <c r="A99" s="667"/>
      <c r="B99" s="515" t="s">
        <v>10</v>
      </c>
      <c r="C99" s="515" t="s">
        <v>329</v>
      </c>
      <c r="D99" s="516" t="s">
        <v>131</v>
      </c>
      <c r="E99" s="521" t="s">
        <v>331</v>
      </c>
      <c r="F99" s="517">
        <v>0</v>
      </c>
      <c r="G99" s="517" t="s">
        <v>55</v>
      </c>
      <c r="H99" s="517">
        <v>0</v>
      </c>
      <c r="I99" s="517" t="s">
        <v>55</v>
      </c>
      <c r="J99" s="517">
        <v>1</v>
      </c>
      <c r="K99" s="517" t="s">
        <v>55</v>
      </c>
      <c r="L99" s="517">
        <v>8</v>
      </c>
      <c r="M99" s="517" t="s">
        <v>55</v>
      </c>
      <c r="N99" s="518">
        <f>L99+J99+H99+F99</f>
        <v>9</v>
      </c>
      <c r="O99" s="519"/>
      <c r="P99" s="520"/>
      <c r="Q99" s="53"/>
    </row>
    <row r="100" spans="1:17" x14ac:dyDescent="0.25">
      <c r="A100" s="667"/>
      <c r="B100" s="369" t="s">
        <v>17</v>
      </c>
      <c r="C100" s="369" t="s">
        <v>261</v>
      </c>
      <c r="D100" s="395" t="s">
        <v>30</v>
      </c>
      <c r="E100" s="369" t="s">
        <v>218</v>
      </c>
      <c r="F100" s="367">
        <v>0</v>
      </c>
      <c r="G100" s="367" t="s">
        <v>55</v>
      </c>
      <c r="H100" s="367">
        <v>0</v>
      </c>
      <c r="I100" s="367" t="s">
        <v>55</v>
      </c>
      <c r="J100" s="367">
        <v>1</v>
      </c>
      <c r="K100" s="367" t="s">
        <v>55</v>
      </c>
      <c r="L100" s="367">
        <v>8</v>
      </c>
      <c r="M100" s="367" t="s">
        <v>55</v>
      </c>
      <c r="N100" s="368">
        <f>L100+J100+H100+F100</f>
        <v>9</v>
      </c>
      <c r="O100" s="429"/>
      <c r="P100" s="456"/>
    </row>
    <row r="101" spans="1:17" x14ac:dyDescent="0.25">
      <c r="A101" s="667"/>
      <c r="B101" s="369" t="s">
        <v>320</v>
      </c>
      <c r="C101" s="369" t="s">
        <v>17</v>
      </c>
      <c r="D101" s="395" t="s">
        <v>91</v>
      </c>
      <c r="E101" s="369" t="s">
        <v>254</v>
      </c>
      <c r="F101" s="367">
        <v>0</v>
      </c>
      <c r="G101" s="367" t="s">
        <v>55</v>
      </c>
      <c r="H101" s="367">
        <v>1</v>
      </c>
      <c r="I101" s="367" t="s">
        <v>55</v>
      </c>
      <c r="J101" s="367">
        <v>0</v>
      </c>
      <c r="K101" s="367" t="s">
        <v>55</v>
      </c>
      <c r="L101" s="367">
        <v>2</v>
      </c>
      <c r="M101" s="367" t="s">
        <v>55</v>
      </c>
      <c r="N101" s="368">
        <f>L101+J101+H101+F101</f>
        <v>3</v>
      </c>
      <c r="O101" s="429"/>
      <c r="P101" s="456" t="s">
        <v>71</v>
      </c>
    </row>
    <row r="102" spans="1:17" ht="15.75" thickBot="1" x14ac:dyDescent="0.3">
      <c r="A102" s="709"/>
      <c r="B102" s="369" t="s">
        <v>17</v>
      </c>
      <c r="C102" s="369" t="s">
        <v>17</v>
      </c>
      <c r="D102" s="369" t="s">
        <v>255</v>
      </c>
      <c r="E102" s="369"/>
      <c r="F102" s="370"/>
      <c r="G102" s="370"/>
      <c r="H102" s="370"/>
      <c r="I102" s="370"/>
      <c r="J102" s="370"/>
      <c r="K102" s="370"/>
      <c r="L102" s="370"/>
      <c r="M102" s="370"/>
      <c r="N102" s="368"/>
      <c r="O102" s="429"/>
      <c r="P102" s="456"/>
    </row>
    <row r="103" spans="1:17" ht="15" customHeight="1" thickBot="1" x14ac:dyDescent="0.3">
      <c r="A103" s="1"/>
      <c r="B103" s="1"/>
      <c r="C103" s="1"/>
      <c r="D103" s="1"/>
      <c r="E103" s="1"/>
      <c r="F103" s="19">
        <f>SUM(F96:F102)</f>
        <v>0</v>
      </c>
      <c r="G103" s="20" t="s">
        <v>55</v>
      </c>
      <c r="H103" s="29">
        <f>SUM(H96:H102)</f>
        <v>1</v>
      </c>
      <c r="I103" s="20" t="s">
        <v>55</v>
      </c>
      <c r="J103" s="29">
        <f>SUM(J96:J102)</f>
        <v>3</v>
      </c>
      <c r="K103" s="20" t="s">
        <v>55</v>
      </c>
      <c r="L103" s="29">
        <f>SUM(L96:L102)</f>
        <v>23</v>
      </c>
      <c r="M103" s="20" t="s">
        <v>55</v>
      </c>
      <c r="N103" s="30">
        <f>SUM(N96:N102)</f>
        <v>27</v>
      </c>
      <c r="O103" s="1" t="s">
        <v>296</v>
      </c>
      <c r="P103" s="1"/>
    </row>
    <row r="104" spans="1:17" hidden="1" x14ac:dyDescent="0.25">
      <c r="A104" s="1"/>
      <c r="B104" s="1"/>
      <c r="C104" s="1"/>
      <c r="D104" s="1"/>
      <c r="E104" s="1"/>
      <c r="F104" s="54"/>
      <c r="G104" s="54"/>
      <c r="H104" s="55"/>
      <c r="I104" s="54"/>
      <c r="J104" s="55"/>
      <c r="K104" s="54"/>
      <c r="L104" s="55"/>
      <c r="M104" s="54"/>
      <c r="N104" s="56"/>
      <c r="O104" s="1"/>
      <c r="P104" s="1"/>
    </row>
    <row r="105" spans="1:17" ht="15.75" thickBot="1" x14ac:dyDescent="0.3"/>
    <row r="106" spans="1:17" ht="15.75" thickBot="1" x14ac:dyDescent="0.3">
      <c r="A106" s="685" t="s">
        <v>312</v>
      </c>
      <c r="B106" s="686"/>
      <c r="C106" s="686"/>
      <c r="D106" s="686"/>
      <c r="E106" s="686"/>
      <c r="F106" s="686"/>
      <c r="G106" s="686"/>
      <c r="H106" s="686"/>
      <c r="I106" s="686"/>
      <c r="J106" s="686"/>
      <c r="K106" s="686"/>
      <c r="L106" s="686"/>
      <c r="M106" s="686"/>
      <c r="N106" s="686"/>
      <c r="O106" s="686"/>
      <c r="P106" s="687"/>
    </row>
    <row r="107" spans="1:17" ht="26.25" thickBot="1" x14ac:dyDescent="0.3">
      <c r="A107" s="7" t="s">
        <v>0</v>
      </c>
      <c r="B107" s="253" t="s">
        <v>1</v>
      </c>
      <c r="C107" s="253" t="s">
        <v>2</v>
      </c>
      <c r="D107" s="253" t="s">
        <v>3</v>
      </c>
      <c r="E107" s="253" t="s">
        <v>4</v>
      </c>
      <c r="F107" s="676" t="s">
        <v>5</v>
      </c>
      <c r="G107" s="676"/>
      <c r="H107" s="676"/>
      <c r="I107" s="676"/>
      <c r="J107" s="676"/>
      <c r="K107" s="676"/>
      <c r="L107" s="676"/>
      <c r="M107" s="676"/>
      <c r="N107" s="676"/>
      <c r="O107" s="253" t="s">
        <v>62</v>
      </c>
      <c r="P107" s="9" t="s">
        <v>63</v>
      </c>
    </row>
    <row r="108" spans="1:17" x14ac:dyDescent="0.25">
      <c r="A108" s="666" t="s">
        <v>165</v>
      </c>
      <c r="B108" s="386" t="s">
        <v>320</v>
      </c>
      <c r="C108" s="386" t="s">
        <v>17</v>
      </c>
      <c r="D108" s="375" t="s">
        <v>91</v>
      </c>
      <c r="E108" s="375" t="s">
        <v>254</v>
      </c>
      <c r="F108" s="376">
        <v>0</v>
      </c>
      <c r="G108" s="376" t="s">
        <v>55</v>
      </c>
      <c r="H108" s="376">
        <v>1</v>
      </c>
      <c r="I108" s="376" t="s">
        <v>55</v>
      </c>
      <c r="J108" s="376">
        <v>0</v>
      </c>
      <c r="K108" s="376" t="s">
        <v>55</v>
      </c>
      <c r="L108" s="376">
        <v>2</v>
      </c>
      <c r="M108" s="376" t="s">
        <v>55</v>
      </c>
      <c r="N108" s="377">
        <f>L108+J108+H108+F108</f>
        <v>3</v>
      </c>
      <c r="O108" s="378" t="s">
        <v>327</v>
      </c>
      <c r="P108" s="383"/>
    </row>
    <row r="109" spans="1:17" x14ac:dyDescent="0.25">
      <c r="A109" s="667"/>
      <c r="B109" s="375" t="s">
        <v>17</v>
      </c>
      <c r="C109" s="375" t="s">
        <v>17</v>
      </c>
      <c r="D109" s="375" t="s">
        <v>255</v>
      </c>
      <c r="E109" s="375"/>
      <c r="F109" s="376"/>
      <c r="G109" s="376"/>
      <c r="H109" s="376"/>
      <c r="I109" s="376"/>
      <c r="J109" s="376"/>
      <c r="K109" s="376"/>
      <c r="L109" s="376"/>
      <c r="M109" s="376"/>
      <c r="N109" s="377"/>
      <c r="O109" s="378"/>
      <c r="P109" s="383"/>
    </row>
    <row r="110" spans="1:17" ht="22.5" x14ac:dyDescent="0.25">
      <c r="A110" s="667"/>
      <c r="B110" s="386" t="s">
        <v>10</v>
      </c>
      <c r="C110" s="386" t="s">
        <v>10</v>
      </c>
      <c r="D110" s="386" t="s">
        <v>148</v>
      </c>
      <c r="E110" s="386"/>
      <c r="F110" s="387"/>
      <c r="G110" s="376"/>
      <c r="H110" s="387"/>
      <c r="I110" s="376"/>
      <c r="J110" s="387"/>
      <c r="K110" s="376"/>
      <c r="L110" s="387"/>
      <c r="M110" s="376"/>
      <c r="N110" s="388"/>
      <c r="O110" s="389"/>
      <c r="P110" s="522" t="s">
        <v>256</v>
      </c>
    </row>
    <row r="111" spans="1:17" x14ac:dyDescent="0.25">
      <c r="A111" s="667"/>
      <c r="B111" s="375" t="s">
        <v>17</v>
      </c>
      <c r="C111" s="375" t="s">
        <v>108</v>
      </c>
      <c r="D111" s="375" t="s">
        <v>30</v>
      </c>
      <c r="E111" s="375" t="s">
        <v>218</v>
      </c>
      <c r="F111" s="376">
        <v>0</v>
      </c>
      <c r="G111" s="376" t="s">
        <v>55</v>
      </c>
      <c r="H111" s="376">
        <v>0</v>
      </c>
      <c r="I111" s="376" t="s">
        <v>55</v>
      </c>
      <c r="J111" s="376">
        <v>1</v>
      </c>
      <c r="K111" s="376" t="s">
        <v>55</v>
      </c>
      <c r="L111" s="376">
        <v>5</v>
      </c>
      <c r="M111" s="376" t="s">
        <v>55</v>
      </c>
      <c r="N111" s="377">
        <f>L111+J111+H111+F111</f>
        <v>6</v>
      </c>
      <c r="O111" s="378"/>
      <c r="P111" s="383"/>
    </row>
    <row r="112" spans="1:17" x14ac:dyDescent="0.25">
      <c r="A112" s="667"/>
      <c r="B112" s="375" t="s">
        <v>17</v>
      </c>
      <c r="C112" s="375" t="s">
        <v>108</v>
      </c>
      <c r="D112" s="375" t="s">
        <v>109</v>
      </c>
      <c r="E112" s="375"/>
      <c r="F112" s="376"/>
      <c r="G112" s="376"/>
      <c r="H112" s="376"/>
      <c r="I112" s="376"/>
      <c r="J112" s="376"/>
      <c r="K112" s="376"/>
      <c r="L112" s="376"/>
      <c r="M112" s="376"/>
      <c r="N112" s="377"/>
      <c r="O112" s="378" t="s">
        <v>216</v>
      </c>
      <c r="P112" s="383"/>
    </row>
    <row r="113" spans="1:16" ht="15.75" thickBot="1" x14ac:dyDescent="0.3">
      <c r="A113" s="668"/>
      <c r="B113" s="397" t="s">
        <v>17</v>
      </c>
      <c r="C113" s="397" t="s">
        <v>17</v>
      </c>
      <c r="D113" s="397" t="s">
        <v>99</v>
      </c>
      <c r="E113" s="397" t="s">
        <v>115</v>
      </c>
      <c r="F113" s="398">
        <v>0</v>
      </c>
      <c r="G113" s="398" t="s">
        <v>55</v>
      </c>
      <c r="H113" s="398">
        <v>1</v>
      </c>
      <c r="I113" s="398" t="s">
        <v>55</v>
      </c>
      <c r="J113" s="398">
        <v>1</v>
      </c>
      <c r="K113" s="398" t="s">
        <v>55</v>
      </c>
      <c r="L113" s="398">
        <v>6</v>
      </c>
      <c r="M113" s="398" t="s">
        <v>55</v>
      </c>
      <c r="N113" s="399">
        <f>L113+J113+H113+F113</f>
        <v>8</v>
      </c>
      <c r="O113" s="400"/>
      <c r="P113" s="385" t="s">
        <v>71</v>
      </c>
    </row>
    <row r="114" spans="1:16" ht="15" customHeight="1" thickBot="1" x14ac:dyDescent="0.3">
      <c r="F114" s="41">
        <f>SUM(F112:F113)</f>
        <v>0</v>
      </c>
      <c r="G114" s="42" t="s">
        <v>55</v>
      </c>
      <c r="H114" s="43">
        <f>SUM(H112:H113)</f>
        <v>1</v>
      </c>
      <c r="I114" s="42" t="s">
        <v>55</v>
      </c>
      <c r="J114" s="43">
        <f>SUM(J108:J113)</f>
        <v>2</v>
      </c>
      <c r="K114" s="42" t="s">
        <v>55</v>
      </c>
      <c r="L114" s="43">
        <f>SUM(L108:L113)</f>
        <v>13</v>
      </c>
      <c r="M114" s="42" t="s">
        <v>55</v>
      </c>
      <c r="N114" s="44">
        <f>SUM(N108:N113)</f>
        <v>17</v>
      </c>
      <c r="O114" s="258" t="s">
        <v>296</v>
      </c>
    </row>
    <row r="115" spans="1:16" hidden="1" x14ac:dyDescent="0.25"/>
    <row r="117" spans="1:16" hidden="1" x14ac:dyDescent="0.25"/>
    <row r="119" spans="1:16" x14ac:dyDescent="0.25">
      <c r="B119" s="401" t="s">
        <v>321</v>
      </c>
    </row>
    <row r="120" spans="1:16" x14ac:dyDescent="0.25">
      <c r="B120" s="108" t="s">
        <v>362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</row>
    <row r="121" spans="1:16" x14ac:dyDescent="0.25">
      <c r="B121" s="108" t="s">
        <v>322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</row>
  </sheetData>
  <mergeCells count="34">
    <mergeCell ref="A22:A27"/>
    <mergeCell ref="F21:N21"/>
    <mergeCell ref="A5:P5"/>
    <mergeCell ref="F6:N6"/>
    <mergeCell ref="A11:A17"/>
    <mergeCell ref="A20:P20"/>
    <mergeCell ref="A7:A9"/>
    <mergeCell ref="A59:P59"/>
    <mergeCell ref="F60:N60"/>
    <mergeCell ref="A61:A68"/>
    <mergeCell ref="A72:P72"/>
    <mergeCell ref="A29:A30"/>
    <mergeCell ref="A37:P37"/>
    <mergeCell ref="F38:N38"/>
    <mergeCell ref="A39:A51"/>
    <mergeCell ref="D54:E54"/>
    <mergeCell ref="D55:E55"/>
    <mergeCell ref="G55:N55"/>
    <mergeCell ref="D56:E56"/>
    <mergeCell ref="G56:N56"/>
    <mergeCell ref="O31:P31"/>
    <mergeCell ref="F73:N73"/>
    <mergeCell ref="A74:A80"/>
    <mergeCell ref="A84:P84"/>
    <mergeCell ref="F85:N85"/>
    <mergeCell ref="A86:A90"/>
    <mergeCell ref="O88:P88"/>
    <mergeCell ref="A106:P106"/>
    <mergeCell ref="F107:N107"/>
    <mergeCell ref="A108:A113"/>
    <mergeCell ref="A94:P94"/>
    <mergeCell ref="F95:N95"/>
    <mergeCell ref="A96:A102"/>
    <mergeCell ref="O97:P97"/>
  </mergeCells>
  <phoneticPr fontId="34" type="noConversion"/>
  <pageMargins left="0" right="0" top="0.59055118110236227" bottom="0.59055118110236227" header="0.31496062992125984" footer="0.31496062992125984"/>
  <pageSetup paperSize="9" orientation="landscape" r:id="rId1"/>
  <ignoredErrors>
    <ignoredError sqref="N6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7"/>
  <sheetViews>
    <sheetView showGridLines="0" zoomScale="115" zoomScaleNormal="115" workbookViewId="0">
      <selection activeCell="B33" sqref="B33"/>
    </sheetView>
  </sheetViews>
  <sheetFormatPr baseColWidth="10" defaultRowHeight="15" x14ac:dyDescent="0.25"/>
  <cols>
    <col min="1" max="1" width="11.28515625" customWidth="1"/>
    <col min="2" max="3" width="12.7109375" customWidth="1"/>
    <col min="4" max="4" width="10.28515625" customWidth="1"/>
    <col min="5" max="5" width="20.28515625" customWidth="1"/>
    <col min="6" max="6" width="2.7109375" style="94" customWidth="1"/>
    <col min="7" max="7" width="1.7109375" customWidth="1"/>
    <col min="8" max="8" width="2.7109375" customWidth="1"/>
    <col min="9" max="9" width="1.7109375" customWidth="1"/>
    <col min="10" max="10" width="2.7109375" customWidth="1"/>
    <col min="11" max="11" width="1.7109375" customWidth="1"/>
    <col min="12" max="12" width="2.7109375" customWidth="1"/>
    <col min="13" max="13" width="1.7109375" customWidth="1"/>
    <col min="14" max="14" width="2.7109375" customWidth="1"/>
    <col min="15" max="16" width="24.7109375" customWidth="1"/>
  </cols>
  <sheetData>
    <row r="1" spans="1:16" ht="31.5" x14ac:dyDescent="0.25">
      <c r="A1" s="93" t="s">
        <v>179</v>
      </c>
    </row>
    <row r="2" spans="1:16" x14ac:dyDescent="0.25">
      <c r="A2" s="107" t="str">
        <f>'Standard + Standard klein'!A2</f>
        <v>Kontingentführung Standard, Ölwehr, HydroSub und Sturmschäden: Erwin Wurzer (Stellvertreter Bernhard Süß)</v>
      </c>
      <c r="B2" s="108"/>
      <c r="C2" s="108"/>
      <c r="D2" s="108"/>
      <c r="E2" s="108"/>
      <c r="F2" s="139"/>
      <c r="G2" s="108"/>
      <c r="H2" s="108"/>
      <c r="I2" s="108"/>
      <c r="J2" s="108"/>
      <c r="K2" s="108"/>
      <c r="L2" s="108"/>
      <c r="M2" s="108"/>
      <c r="N2" s="108"/>
    </row>
    <row r="3" spans="1:16" x14ac:dyDescent="0.25">
      <c r="A3" s="107" t="str">
        <f>'Standard + Standard klein'!A3</f>
        <v>Kontingentführung Hochwasser (Pumpen + Sandsäcke), ABC-Abwehr und Waldbrand: Bernhard Süß (Stellvertreter Erwin Wurzer )</v>
      </c>
      <c r="B3" s="108"/>
      <c r="C3" s="108"/>
      <c r="D3" s="108"/>
      <c r="E3" s="108"/>
      <c r="F3" s="139"/>
      <c r="G3" s="108"/>
      <c r="H3" s="108"/>
      <c r="I3" s="108"/>
      <c r="J3" s="108"/>
      <c r="K3" s="108"/>
      <c r="L3" s="108"/>
      <c r="M3" s="108"/>
      <c r="N3" s="108"/>
    </row>
    <row r="4" spans="1:16" ht="9" customHeight="1" thickBot="1" x14ac:dyDescent="0.3">
      <c r="A4" s="107"/>
      <c r="B4" s="108"/>
      <c r="C4" s="108"/>
      <c r="D4" s="108"/>
      <c r="E4" s="108"/>
      <c r="F4" s="139"/>
      <c r="G4" s="108"/>
      <c r="H4" s="108"/>
      <c r="I4" s="108"/>
      <c r="J4" s="108"/>
      <c r="K4" s="108"/>
      <c r="L4" s="108"/>
      <c r="M4" s="108"/>
      <c r="N4" s="108"/>
    </row>
    <row r="5" spans="1:16" ht="15.75" thickBot="1" x14ac:dyDescent="0.3">
      <c r="A5" s="669" t="s">
        <v>83</v>
      </c>
      <c r="B5" s="670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1"/>
    </row>
    <row r="6" spans="1:16" ht="25.5" x14ac:dyDescent="0.25">
      <c r="A6" s="17" t="s">
        <v>0</v>
      </c>
      <c r="B6" s="534" t="s">
        <v>1</v>
      </c>
      <c r="C6" s="534" t="s">
        <v>2</v>
      </c>
      <c r="D6" s="534" t="s">
        <v>3</v>
      </c>
      <c r="E6" s="534" t="s">
        <v>4</v>
      </c>
      <c r="F6" s="707" t="s">
        <v>5</v>
      </c>
      <c r="G6" s="707"/>
      <c r="H6" s="707"/>
      <c r="I6" s="707"/>
      <c r="J6" s="707"/>
      <c r="K6" s="707"/>
      <c r="L6" s="707"/>
      <c r="M6" s="707"/>
      <c r="N6" s="707"/>
      <c r="O6" s="534" t="s">
        <v>62</v>
      </c>
      <c r="P6" s="18" t="s">
        <v>63</v>
      </c>
    </row>
    <row r="7" spans="1:16" ht="22.5" x14ac:dyDescent="0.25">
      <c r="A7" s="708" t="str">
        <f>'Standard + Standard klein'!A7:A9</f>
        <v>Voraus-kommando</v>
      </c>
      <c r="B7" s="16" t="str">
        <f>'Standard + Standard klein'!B7</f>
        <v>Deggendorf</v>
      </c>
      <c r="C7" s="16" t="str">
        <f>'Standard + Standard klein'!C7</f>
        <v>Deggendorf</v>
      </c>
      <c r="D7" s="16" t="str">
        <f>'Standard + Standard klein'!D7</f>
        <v>KdoW</v>
      </c>
      <c r="E7" s="84" t="str">
        <f>'Standard + Standard klein'!E7</f>
        <v>Florian DEG 10/1</v>
      </c>
      <c r="F7" s="85">
        <f>'Standard + Standard klein'!F7</f>
        <v>1</v>
      </c>
      <c r="G7" s="85" t="str">
        <f>'Standard + Standard klein'!G7</f>
        <v>/</v>
      </c>
      <c r="H7" s="85">
        <f>'Standard + Standard klein'!H7</f>
        <v>1</v>
      </c>
      <c r="I7" s="85" t="str">
        <f>'Standard + Standard klein'!I7</f>
        <v>/</v>
      </c>
      <c r="J7" s="85">
        <f>'Standard + Standard klein'!J7</f>
        <v>0</v>
      </c>
      <c r="K7" s="85" t="str">
        <f>'Standard + Standard klein'!K7</f>
        <v>/</v>
      </c>
      <c r="L7" s="85">
        <f>'Standard + Standard klein'!L7</f>
        <v>1</v>
      </c>
      <c r="M7" s="85" t="str">
        <f>'Standard + Standard klein'!M7</f>
        <v>/</v>
      </c>
      <c r="N7" s="85">
        <f>'Standard + Standard klein'!N7</f>
        <v>3</v>
      </c>
      <c r="O7" s="84" t="str">
        <f>'Standard + Standard klein'!O7</f>
        <v>Navi, Laptop, Internetstick, Handy</v>
      </c>
      <c r="P7" s="303" t="str">
        <f>'Standard + Standard klein'!P7</f>
        <v>plant den Einsatz, Führt das Kontigent</v>
      </c>
    </row>
    <row r="8" spans="1:16" x14ac:dyDescent="0.25">
      <c r="A8" s="667"/>
      <c r="B8" s="16" t="str">
        <f>'Standard + Standard klein'!B8</f>
        <v>Landkreis</v>
      </c>
      <c r="C8" s="16" t="str">
        <f>'Standard + Standard klein'!C8</f>
        <v>Landkreis</v>
      </c>
      <c r="D8" s="16" t="str">
        <f>'Standard + Standard klein'!D8</f>
        <v>KdoW</v>
      </c>
      <c r="E8" s="84" t="str">
        <f>'Standard + Standard klein'!E8</f>
        <v>Kater Deggendorf 10/1</v>
      </c>
      <c r="F8" s="85">
        <f>'Standard + Standard klein'!F8</f>
        <v>0</v>
      </c>
      <c r="G8" s="85" t="str">
        <f>'Standard + Standard klein'!G8</f>
        <v>/</v>
      </c>
      <c r="H8" s="85">
        <f>'Standard + Standard klein'!H8</f>
        <v>2</v>
      </c>
      <c r="I8" s="85" t="str">
        <f>'Standard + Standard klein'!I8</f>
        <v>/</v>
      </c>
      <c r="J8" s="85">
        <f>'Standard + Standard klein'!J8</f>
        <v>0</v>
      </c>
      <c r="K8" s="85" t="str">
        <f>'Standard + Standard klein'!K8</f>
        <v>/</v>
      </c>
      <c r="L8" s="85">
        <f>'Standard + Standard klein'!L8</f>
        <v>2</v>
      </c>
      <c r="M8" s="85" t="str">
        <f>'Standard + Standard klein'!M8</f>
        <v>/</v>
      </c>
      <c r="N8" s="85">
        <f>'Standard + Standard klein'!N8</f>
        <v>4</v>
      </c>
      <c r="O8" s="84" t="str">
        <f>'Standard + Standard klein'!O8</f>
        <v/>
      </c>
      <c r="P8" s="303" t="str">
        <f>'Standard + Standard klein'!P8</f>
        <v>Erl. Verwaltungs-angelegenheiten</v>
      </c>
    </row>
    <row r="9" spans="1:16" ht="33.75" x14ac:dyDescent="0.25">
      <c r="A9" s="709"/>
      <c r="B9" s="109" t="str">
        <f>'Standard + Standard klein'!B9</f>
        <v>Stephansposching</v>
      </c>
      <c r="C9" s="109" t="str">
        <f>'Standard + Standard klein'!C9</f>
        <v>Stephansposching</v>
      </c>
      <c r="D9" s="109" t="str">
        <f>'Standard + Standard klein'!D9</f>
        <v xml:space="preserve">MZF </v>
      </c>
      <c r="E9" s="127" t="str">
        <f>'Standard + Standard klein'!E9</f>
        <v>Florian Stephansposching 11/1</v>
      </c>
      <c r="F9" s="128">
        <f>'Standard + Standard klein'!F9</f>
        <v>0</v>
      </c>
      <c r="G9" s="128" t="str">
        <f>'Standard + Standard klein'!G9</f>
        <v>/</v>
      </c>
      <c r="H9" s="128">
        <f>'Standard + Standard klein'!H9</f>
        <v>1</v>
      </c>
      <c r="I9" s="128" t="str">
        <f>'Standard + Standard klein'!I9</f>
        <v>/</v>
      </c>
      <c r="J9" s="128">
        <f>'Standard + Standard klein'!J9</f>
        <v>1</v>
      </c>
      <c r="K9" s="128" t="str">
        <f>'Standard + Standard klein'!K9</f>
        <v>/</v>
      </c>
      <c r="L9" s="128">
        <f>'Standard + Standard klein'!L9</f>
        <v>2</v>
      </c>
      <c r="M9" s="128" t="str">
        <f>'Standard + Standard klein'!M9</f>
        <v>/</v>
      </c>
      <c r="N9" s="128">
        <f>'Standard + Standard klein'!N9</f>
        <v>4</v>
      </c>
      <c r="O9" s="127" t="str">
        <f>'Standard + Standard klein'!O9</f>
        <v>Multikopter (Landkreis)</v>
      </c>
      <c r="P9" s="186" t="str">
        <f>'Standard + Standard klein'!P9</f>
        <v>Mitfahrender KBM
1 Person UG-ÖEL für Doku Vorauskommando</v>
      </c>
    </row>
    <row r="10" spans="1:16" x14ac:dyDescent="0.25">
      <c r="A10" s="533" t="str">
        <f>'Standard + Standard klein'!A10</f>
        <v>Führung</v>
      </c>
      <c r="B10" s="109" t="str">
        <f>'Standard + Standard klein'!B10</f>
        <v>Schöllnach</v>
      </c>
      <c r="C10" s="109" t="str">
        <f>'Standard + Standard klein'!C10</f>
        <v>Schöllnach</v>
      </c>
      <c r="D10" s="109" t="str">
        <f>'Standard + Standard klein'!D10</f>
        <v xml:space="preserve">MZF </v>
      </c>
      <c r="E10" s="127" t="str">
        <f>'Standard + Standard klein'!E10</f>
        <v>Florian Schöllnach 11/1</v>
      </c>
      <c r="F10" s="128">
        <f>'Standard + Standard klein'!F10</f>
        <v>0</v>
      </c>
      <c r="G10" s="128" t="str">
        <f>'Standard + Standard klein'!G10</f>
        <v>/</v>
      </c>
      <c r="H10" s="128">
        <f>'Standard + Standard klein'!H10</f>
        <v>2</v>
      </c>
      <c r="I10" s="128" t="str">
        <f>'Standard + Standard klein'!I10</f>
        <v>/</v>
      </c>
      <c r="J10" s="128">
        <f>'Standard + Standard klein'!J10</f>
        <v>0</v>
      </c>
      <c r="K10" s="128" t="str">
        <f>'Standard + Standard klein'!K10</f>
        <v>/</v>
      </c>
      <c r="L10" s="128">
        <f>'Standard + Standard klein'!L10</f>
        <v>2</v>
      </c>
      <c r="M10" s="128" t="str">
        <f>'Standard + Standard klein'!M10</f>
        <v>/</v>
      </c>
      <c r="N10" s="128">
        <f>'Standard + Standard klein'!N10</f>
        <v>4</v>
      </c>
      <c r="O10" s="127" t="str">
        <f>'Standard + Standard klein'!O10</f>
        <v>KBM UG ÖEL</v>
      </c>
      <c r="P10" s="186" t="str">
        <f>'Standard + Standard klein'!P10</f>
        <v>Melder/Erkunder</v>
      </c>
    </row>
    <row r="11" spans="1:16" x14ac:dyDescent="0.25">
      <c r="A11" s="678" t="str">
        <f>'Standard + Standard klein'!A11:A17</f>
        <v>UG-Führung</v>
      </c>
      <c r="B11" s="129" t="str">
        <f>'Standard + Standard klein'!B11</f>
        <v>Landkreis</v>
      </c>
      <c r="C11" s="129" t="str">
        <f>'Standard + Standard klein'!C11</f>
        <v>Osterhofen</v>
      </c>
      <c r="D11" s="129" t="str">
        <f>'Standard + Standard klein'!D11</f>
        <v>ELW UG-ÖEL</v>
      </c>
      <c r="E11" s="130" t="str">
        <f>'Standard + Standard klein'!E11</f>
        <v>Kater Deggendorf 12/1</v>
      </c>
      <c r="F11" s="131">
        <f>'Standard + Standard klein'!F11</f>
        <v>0</v>
      </c>
      <c r="G11" s="131" t="str">
        <f>'Standard + Standard klein'!G11</f>
        <v>/</v>
      </c>
      <c r="H11" s="131">
        <f>'Standard + Standard klein'!H11</f>
        <v>0</v>
      </c>
      <c r="I11" s="131" t="str">
        <f>'Standard + Standard klein'!I11</f>
        <v>/</v>
      </c>
      <c r="J11" s="131">
        <f>'Standard + Standard klein'!J11</f>
        <v>1</v>
      </c>
      <c r="K11" s="131" t="str">
        <f>'Standard + Standard klein'!K11</f>
        <v>/</v>
      </c>
      <c r="L11" s="131">
        <f>'Standard + Standard klein'!L11</f>
        <v>2</v>
      </c>
      <c r="M11" s="131" t="str">
        <f>'Standard + Standard klein'!M11</f>
        <v>/</v>
      </c>
      <c r="N11" s="131">
        <f>'Standard + Standard klein'!N11</f>
        <v>3</v>
      </c>
      <c r="O11" s="130" t="str">
        <f>'Standard + Standard klein'!O11</f>
        <v xml:space="preserve">Navi </v>
      </c>
      <c r="P11" s="299" t="str">
        <f>'Standard + Standard klein'!P11</f>
        <v>24 Std. Dienst</v>
      </c>
    </row>
    <row r="12" spans="1:16" ht="22.5" x14ac:dyDescent="0.25">
      <c r="A12" s="678"/>
      <c r="B12" s="129" t="str">
        <f>'Standard + Standard klein'!B12</f>
        <v>Plattling</v>
      </c>
      <c r="C12" s="129" t="str">
        <f>'Standard + Standard klein'!C12</f>
        <v>Plattling</v>
      </c>
      <c r="D12" s="130" t="str">
        <f>'Standard + Standard klein'!D12</f>
        <v>AB Besprechung</v>
      </c>
      <c r="E12" s="130"/>
      <c r="F12" s="131">
        <f>'Standard + Standard klein'!F12</f>
        <v>0</v>
      </c>
      <c r="G12" s="131" t="str">
        <f>'Standard + Standard klein'!G12</f>
        <v>/</v>
      </c>
      <c r="H12" s="131">
        <f>'Standard + Standard klein'!H12</f>
        <v>0</v>
      </c>
      <c r="I12" s="131" t="str">
        <f>'Standard + Standard klein'!I12</f>
        <v>/</v>
      </c>
      <c r="J12" s="131">
        <f>'Standard + Standard klein'!J12</f>
        <v>0</v>
      </c>
      <c r="K12" s="131" t="str">
        <f>'Standard + Standard klein'!K12</f>
        <v>/</v>
      </c>
      <c r="L12" s="131">
        <f>'Standard + Standard klein'!L12</f>
        <v>2</v>
      </c>
      <c r="M12" s="131" t="str">
        <f>'Standard + Standard klein'!M12</f>
        <v>/</v>
      </c>
      <c r="N12" s="131">
        <f>'Standard + Standard klein'!N12</f>
        <v>2</v>
      </c>
      <c r="O12" s="130"/>
      <c r="P12" s="299" t="str">
        <f>'Standard + Standard klein'!P12</f>
        <v>Trägerfahrzeug: freies WLF aus dem LKR.</v>
      </c>
    </row>
    <row r="13" spans="1:16" x14ac:dyDescent="0.25">
      <c r="A13" s="678"/>
      <c r="B13" s="129" t="str">
        <f>'Standard + Standard klein'!B13</f>
        <v>Außernzell</v>
      </c>
      <c r="C13" s="129" t="str">
        <f>'Standard + Standard klein'!C13</f>
        <v>Außernzell</v>
      </c>
      <c r="D13" s="129" t="str">
        <f>'Standard + Standard klein'!D13</f>
        <v xml:space="preserve">MZF </v>
      </c>
      <c r="E13" s="130" t="str">
        <f>'Standard + Standard klein'!E13</f>
        <v>Florian Außernzell 11/1</v>
      </c>
      <c r="F13" s="131">
        <f>'Standard + Standard klein'!F13</f>
        <v>0</v>
      </c>
      <c r="G13" s="131" t="str">
        <f>'Standard + Standard klein'!G13</f>
        <v>/</v>
      </c>
      <c r="H13" s="131">
        <f>'Standard + Standard klein'!H13</f>
        <v>0</v>
      </c>
      <c r="I13" s="131" t="str">
        <f>'Standard + Standard klein'!I13</f>
        <v>/</v>
      </c>
      <c r="J13" s="131">
        <f>'Standard + Standard klein'!J13</f>
        <v>1</v>
      </c>
      <c r="K13" s="131" t="str">
        <f>'Standard + Standard klein'!K13</f>
        <v>/</v>
      </c>
      <c r="L13" s="131">
        <f>'Standard + Standard klein'!L13</f>
        <v>2</v>
      </c>
      <c r="M13" s="131" t="str">
        <f>'Standard + Standard klein'!M13</f>
        <v>/</v>
      </c>
      <c r="N13" s="131">
        <f>'Standard + Standard klein'!N13</f>
        <v>3</v>
      </c>
      <c r="O13" s="130" t="str">
        <f>'Standard + Standard klein'!O13</f>
        <v/>
      </c>
      <c r="P13" s="299" t="str">
        <f>'Standard + Standard klein'!P13</f>
        <v/>
      </c>
    </row>
    <row r="14" spans="1:16" x14ac:dyDescent="0.25">
      <c r="A14" s="678"/>
      <c r="B14" s="129" t="str">
        <f>'Standard + Standard klein'!B14</f>
        <v>Plattling</v>
      </c>
      <c r="C14" s="129" t="str">
        <f>'Standard + Standard klein'!C14</f>
        <v>Pankofen</v>
      </c>
      <c r="D14" s="129" t="str">
        <f>'Standard + Standard klein'!D14</f>
        <v>KLAF</v>
      </c>
      <c r="E14" s="130" t="str">
        <f>'Standard + Standard klein'!E14</f>
        <v>Florian Pankofen 65/1</v>
      </c>
      <c r="F14" s="131">
        <f>'Standard + Standard klein'!F14</f>
        <v>0</v>
      </c>
      <c r="G14" s="131" t="str">
        <f>'Standard + Standard klein'!G14</f>
        <v>/</v>
      </c>
      <c r="H14" s="131">
        <f>'Standard + Standard klein'!H14</f>
        <v>0</v>
      </c>
      <c r="I14" s="131" t="str">
        <f>'Standard + Standard klein'!I14</f>
        <v>/</v>
      </c>
      <c r="J14" s="131">
        <f>'Standard + Standard klein'!J14</f>
        <v>0</v>
      </c>
      <c r="K14" s="131" t="str">
        <f>'Standard + Standard klein'!K14</f>
        <v>/</v>
      </c>
      <c r="L14" s="131">
        <f>'Standard + Standard klein'!L14</f>
        <v>3</v>
      </c>
      <c r="M14" s="131" t="str">
        <f>'Standard + Standard klein'!M14</f>
        <v>/</v>
      </c>
      <c r="N14" s="131">
        <f>'Standard + Standard klein'!N14</f>
        <v>3</v>
      </c>
      <c r="O14" s="130" t="str">
        <f>'Standard + Standard klein'!O14</f>
        <v>8 kVA Stromerzeuger</v>
      </c>
      <c r="P14" s="299" t="str">
        <f>'Standard + Standard klein'!P14</f>
        <v>Melder/Mechaniker</v>
      </c>
    </row>
    <row r="15" spans="1:16" ht="22.5" x14ac:dyDescent="0.25">
      <c r="A15" s="663"/>
      <c r="B15" s="592" t="str">
        <f>'Standard + Standard klein'!B15</f>
        <v>Plattling</v>
      </c>
      <c r="C15" s="592" t="str">
        <f>'Standard + Standard klein'!C15</f>
        <v>Pankofen</v>
      </c>
      <c r="D15" s="592" t="str">
        <f>'Standard + Standard klein'!D15</f>
        <v>Anhänger</v>
      </c>
      <c r="E15" s="593"/>
      <c r="F15" s="594"/>
      <c r="G15" s="594"/>
      <c r="H15" s="594"/>
      <c r="I15" s="594"/>
      <c r="J15" s="594"/>
      <c r="K15" s="594"/>
      <c r="L15" s="594"/>
      <c r="M15" s="594"/>
      <c r="N15" s="594"/>
      <c r="O15" s="593" t="str">
        <f>'Standard + Standard klein'!O15</f>
        <v>gezogen von Pankofen 65/1</v>
      </c>
      <c r="P15" s="595" t="str">
        <f>'Standard + Standard klein'!P15</f>
        <v xml:space="preserve">Mobile Diesel Tankstelle 
mit 460 Liter </v>
      </c>
    </row>
    <row r="16" spans="1:16" x14ac:dyDescent="0.25">
      <c r="A16" s="663"/>
      <c r="B16" s="592" t="str">
        <f>'Standard + Standard klein'!B16</f>
        <v>Aholming</v>
      </c>
      <c r="C16" s="592" t="str">
        <f>'Standard + Standard klein'!C16</f>
        <v>Aholming</v>
      </c>
      <c r="D16" s="592" t="str">
        <f>'Standard + Standard klein'!D16</f>
        <v>Krad</v>
      </c>
      <c r="E16" s="593" t="str">
        <f>'Standard + Standard klein'!E16</f>
        <v>Florian Aholming 17/1</v>
      </c>
      <c r="F16" s="594">
        <f>'Standard + Standard klein'!F16</f>
        <v>0</v>
      </c>
      <c r="G16" s="594" t="str">
        <f>'Standard + Standard klein'!G16</f>
        <v>/</v>
      </c>
      <c r="H16" s="594">
        <f>'Standard + Standard klein'!H16</f>
        <v>0</v>
      </c>
      <c r="I16" s="594" t="str">
        <f>'Standard + Standard klein'!I16</f>
        <v>/</v>
      </c>
      <c r="J16" s="594">
        <f>'Standard + Standard klein'!J16</f>
        <v>0</v>
      </c>
      <c r="K16" s="594" t="str">
        <f>'Standard + Standard klein'!K16</f>
        <v>/</v>
      </c>
      <c r="L16" s="594">
        <f>'Standard + Standard klein'!L16</f>
        <v>1</v>
      </c>
      <c r="M16" s="594" t="str">
        <f>'Standard + Standard klein'!M16</f>
        <v>/</v>
      </c>
      <c r="N16" s="594">
        <f>'Standard + Standard klein'!N16</f>
        <v>1</v>
      </c>
      <c r="O16" s="593"/>
      <c r="P16" s="595" t="str">
        <f>'Standard + Standard klein'!P16</f>
        <v>Melder/Erkunder</v>
      </c>
    </row>
    <row r="17" spans="1:17" ht="15.75" thickBot="1" x14ac:dyDescent="0.3">
      <c r="A17" s="679"/>
      <c r="B17" s="553" t="str">
        <f>'Standard + Standard klein'!B17</f>
        <v>Hengersberg</v>
      </c>
      <c r="C17" s="553" t="str">
        <f>'Standard + Standard klein'!C17</f>
        <v>Hengersberg</v>
      </c>
      <c r="D17" s="553" t="str">
        <f>'Standard + Standard klein'!D17</f>
        <v>Krad</v>
      </c>
      <c r="E17" s="582" t="str">
        <f>'Standard + Standard klein'!E17</f>
        <v>Florian Hengersberg 17/1</v>
      </c>
      <c r="F17" s="583">
        <f>'Standard + Standard klein'!F17</f>
        <v>0</v>
      </c>
      <c r="G17" s="583" t="str">
        <f>'Standard + Standard klein'!G17</f>
        <v>/</v>
      </c>
      <c r="H17" s="583">
        <f>'Standard + Standard klein'!H17</f>
        <v>0</v>
      </c>
      <c r="I17" s="583" t="str">
        <f>'Standard + Standard klein'!I17</f>
        <v>/</v>
      </c>
      <c r="J17" s="583">
        <f>'Standard + Standard klein'!J17</f>
        <v>0</v>
      </c>
      <c r="K17" s="583" t="str">
        <f>'Standard + Standard klein'!K17</f>
        <v>/</v>
      </c>
      <c r="L17" s="583">
        <f>'Standard + Standard klein'!L17</f>
        <v>1</v>
      </c>
      <c r="M17" s="583" t="str">
        <f>'Standard + Standard klein'!M17</f>
        <v>/</v>
      </c>
      <c r="N17" s="583">
        <f>'Standard + Standard klein'!N17</f>
        <v>1</v>
      </c>
      <c r="O17" s="582"/>
      <c r="P17" s="584" t="str">
        <f>'Standard + Standard klein'!P17</f>
        <v>Melder/Erkunder</v>
      </c>
    </row>
    <row r="18" spans="1:17" ht="15.75" thickBot="1" x14ac:dyDescent="0.3">
      <c r="A18" s="142"/>
      <c r="B18" s="125"/>
      <c r="C18" s="125"/>
      <c r="D18" s="125"/>
      <c r="E18" s="125"/>
      <c r="F18" s="300">
        <f>SUM(F7:F17)</f>
        <v>1</v>
      </c>
      <c r="G18" s="301" t="s">
        <v>55</v>
      </c>
      <c r="H18" s="301">
        <f>SUM(H7:H17)</f>
        <v>6</v>
      </c>
      <c r="I18" s="301" t="s">
        <v>55</v>
      </c>
      <c r="J18" s="301">
        <f>SUM(J7:J17)</f>
        <v>3</v>
      </c>
      <c r="K18" s="301" t="s">
        <v>55</v>
      </c>
      <c r="L18" s="301">
        <f>SUM(L7:L17)</f>
        <v>18</v>
      </c>
      <c r="M18" s="301" t="s">
        <v>55</v>
      </c>
      <c r="N18" s="302">
        <f>SUM(N7:N17)</f>
        <v>28</v>
      </c>
      <c r="O18" s="143"/>
      <c r="P18" s="143"/>
    </row>
    <row r="19" spans="1:17" ht="15.75" thickBot="1" x14ac:dyDescent="0.3">
      <c r="A19" s="142"/>
      <c r="B19" s="125"/>
      <c r="C19" s="125"/>
      <c r="D19" s="125"/>
      <c r="E19" s="125"/>
      <c r="F19" s="233"/>
      <c r="G19" s="146"/>
      <c r="H19" s="146"/>
      <c r="I19" s="146"/>
      <c r="J19" s="146"/>
      <c r="K19" s="146"/>
      <c r="L19" s="146"/>
      <c r="M19" s="146"/>
      <c r="N19" s="147"/>
      <c r="O19" s="143"/>
      <c r="P19" s="143"/>
    </row>
    <row r="20" spans="1:17" ht="15.75" thickBot="1" x14ac:dyDescent="0.3">
      <c r="A20" s="669" t="s">
        <v>79</v>
      </c>
      <c r="B20" s="670"/>
      <c r="C20" s="670"/>
      <c r="D20" s="670"/>
      <c r="E20" s="670"/>
      <c r="F20" s="670"/>
      <c r="G20" s="670"/>
      <c r="H20" s="670"/>
      <c r="I20" s="670"/>
      <c r="J20" s="670"/>
      <c r="K20" s="670"/>
      <c r="L20" s="670"/>
      <c r="M20" s="670"/>
      <c r="N20" s="670"/>
      <c r="O20" s="670"/>
      <c r="P20" s="671"/>
    </row>
    <row r="21" spans="1:17" ht="26.25" customHeight="1" thickBot="1" x14ac:dyDescent="0.3">
      <c r="A21" s="347" t="s">
        <v>0</v>
      </c>
      <c r="B21" s="341" t="s">
        <v>1</v>
      </c>
      <c r="C21" s="274" t="s">
        <v>2</v>
      </c>
      <c r="D21" s="274" t="s">
        <v>3</v>
      </c>
      <c r="E21" s="274" t="s">
        <v>4</v>
      </c>
      <c r="F21" s="695" t="s">
        <v>5</v>
      </c>
      <c r="G21" s="695"/>
      <c r="H21" s="695"/>
      <c r="I21" s="695"/>
      <c r="J21" s="695"/>
      <c r="K21" s="695"/>
      <c r="L21" s="695"/>
      <c r="M21" s="695"/>
      <c r="N21" s="695"/>
      <c r="O21" s="274" t="s">
        <v>62</v>
      </c>
      <c r="P21" s="151" t="s">
        <v>63</v>
      </c>
    </row>
    <row r="22" spans="1:17" x14ac:dyDescent="0.25">
      <c r="A22" s="729" t="str">
        <f>'Standard + Standard klein'!A22:A25</f>
        <v>Logistik</v>
      </c>
      <c r="B22" s="342" t="str">
        <f>'Standard + Standard klein'!B22</f>
        <v>BRK</v>
      </c>
      <c r="C22" s="118" t="str">
        <f>'Standard + Standard klein'!C22</f>
        <v>BRK</v>
      </c>
      <c r="D22" s="118" t="str">
        <f>'Standard + Standard klein'!D22</f>
        <v>BetLKW</v>
      </c>
      <c r="E22" s="118" t="str">
        <f>'Standard + Standard klein'!E22</f>
        <v>Rotkreuz Deggendorf 61/86/1</v>
      </c>
      <c r="F22" s="119">
        <f>'Standard + Standard klein'!F22</f>
        <v>0</v>
      </c>
      <c r="G22" s="119" t="str">
        <f>'Standard + Standard klein'!G22</f>
        <v>/</v>
      </c>
      <c r="H22" s="119">
        <f>'Standard + Standard klein'!H22</f>
        <v>0</v>
      </c>
      <c r="I22" s="119" t="str">
        <f>'Standard + Standard klein'!I22</f>
        <v>/</v>
      </c>
      <c r="J22" s="119">
        <f>'Standard + Standard klein'!J22</f>
        <v>1</v>
      </c>
      <c r="K22" s="119" t="str">
        <f>'Standard + Standard klein'!K22</f>
        <v>/</v>
      </c>
      <c r="L22" s="119">
        <f>'Standard + Standard klein'!L22</f>
        <v>1</v>
      </c>
      <c r="M22" s="119" t="str">
        <f>'Standard + Standard klein'!M22</f>
        <v>/</v>
      </c>
      <c r="N22" s="119">
        <f>'Standard + Standard klein'!N22</f>
        <v>2</v>
      </c>
      <c r="O22" s="118" t="str">
        <f>'Standard + Standard klein'!O22</f>
        <v/>
      </c>
      <c r="P22" s="135" t="str">
        <f>'Standard + Standard klein'!P22</f>
        <v/>
      </c>
    </row>
    <row r="23" spans="1:17" x14ac:dyDescent="0.25">
      <c r="A23" s="730"/>
      <c r="B23" s="343" t="str">
        <f>'Standard + Standard klein'!B23</f>
        <v>BRK</v>
      </c>
      <c r="C23" s="152" t="str">
        <f>'Standard + Standard klein'!C23</f>
        <v>BRK</v>
      </c>
      <c r="D23" s="152" t="str">
        <f>'Standard + Standard klein'!D23</f>
        <v>FKH</v>
      </c>
      <c r="E23" s="152" t="str">
        <f>'Standard + Standard klein'!E23</f>
        <v/>
      </c>
      <c r="F23" s="153" t="str">
        <f>'Standard + Standard klein'!F23</f>
        <v/>
      </c>
      <c r="G23" s="153" t="str">
        <f>'Standard + Standard klein'!G23</f>
        <v/>
      </c>
      <c r="H23" s="153" t="str">
        <f>'Standard + Standard klein'!H23</f>
        <v/>
      </c>
      <c r="I23" s="153" t="str">
        <f>'Standard + Standard klein'!I23</f>
        <v/>
      </c>
      <c r="J23" s="153" t="str">
        <f>'Standard + Standard klein'!J23</f>
        <v/>
      </c>
      <c r="K23" s="153" t="str">
        <f>'Standard + Standard klein'!K23</f>
        <v/>
      </c>
      <c r="L23" s="153" t="str">
        <f>'Standard + Standard klein'!L23</f>
        <v/>
      </c>
      <c r="M23" s="153" t="str">
        <f>'Standard + Standard klein'!M23</f>
        <v/>
      </c>
      <c r="N23" s="153" t="str">
        <f>'Standard + Standard klein'!N23</f>
        <v/>
      </c>
      <c r="O23" s="152" t="str">
        <f>'Standard + Standard klein'!O23</f>
        <v>gezogen RK 61/86/1</v>
      </c>
      <c r="P23" s="154" t="str">
        <f>'Standard + Standard klein'!P23</f>
        <v/>
      </c>
    </row>
    <row r="24" spans="1:17" x14ac:dyDescent="0.25">
      <c r="A24" s="730"/>
      <c r="B24" s="343" t="str">
        <f>'Standard + Standard klein'!B24</f>
        <v>BRK</v>
      </c>
      <c r="C24" s="152" t="str">
        <f>'Standard + Standard klein'!C24</f>
        <v>BRK</v>
      </c>
      <c r="D24" s="152" t="str">
        <f>'Standard + Standard klein'!D24</f>
        <v>KRAD</v>
      </c>
      <c r="E24" s="152" t="str">
        <f>'Standard + Standard klein'!E24</f>
        <v>Rotkreuz Deggendorf 17/1</v>
      </c>
      <c r="F24" s="153">
        <f>'Standard + Standard klein'!F24</f>
        <v>0</v>
      </c>
      <c r="G24" s="153" t="str">
        <f>'Standard + Standard klein'!G24</f>
        <v>/</v>
      </c>
      <c r="H24" s="153">
        <f>'Standard + Standard klein'!H24</f>
        <v>0</v>
      </c>
      <c r="I24" s="153" t="str">
        <f>'Standard + Standard klein'!I24</f>
        <v>/</v>
      </c>
      <c r="J24" s="153">
        <f>'Standard + Standard klein'!J24</f>
        <v>0</v>
      </c>
      <c r="K24" s="153" t="str">
        <f>'Standard + Standard klein'!K24</f>
        <v>/</v>
      </c>
      <c r="L24" s="153">
        <f>'Standard + Standard klein'!L24</f>
        <v>1</v>
      </c>
      <c r="M24" s="153" t="str">
        <f>'Standard + Standard klein'!M24</f>
        <v>/</v>
      </c>
      <c r="N24" s="153">
        <f>'Standard + Standard klein'!N24</f>
        <v>1</v>
      </c>
      <c r="O24" s="152" t="str">
        <f>'Standard + Standard klein'!O24</f>
        <v/>
      </c>
      <c r="P24" s="154" t="str">
        <f>'Standard + Standard klein'!P24</f>
        <v/>
      </c>
    </row>
    <row r="25" spans="1:17" ht="15.75" thickBot="1" x14ac:dyDescent="0.3">
      <c r="A25" s="730"/>
      <c r="B25" s="344" t="str">
        <f>'Standard + Standard klein'!B25</f>
        <v>BRK</v>
      </c>
      <c r="C25" s="155" t="str">
        <f>'Standard + Standard klein'!C25</f>
        <v>BRK</v>
      </c>
      <c r="D25" s="155" t="str">
        <f>'Standard + Standard klein'!D25</f>
        <v>Kombi</v>
      </c>
      <c r="E25" s="155" t="str">
        <f>'Standard + Standard klein'!E25</f>
        <v>Rotkreuz Deggendorf 61/80/1</v>
      </c>
      <c r="F25" s="156">
        <f>'Standard + Standard klein'!F25</f>
        <v>0</v>
      </c>
      <c r="G25" s="156" t="str">
        <f>'Standard + Standard klein'!G25</f>
        <v>/</v>
      </c>
      <c r="H25" s="156">
        <f>'Standard + Standard klein'!H25</f>
        <v>1</v>
      </c>
      <c r="I25" s="156" t="str">
        <f>'Standard + Standard klein'!I25</f>
        <v>/</v>
      </c>
      <c r="J25" s="156">
        <f>'Standard + Standard klein'!J25</f>
        <v>0</v>
      </c>
      <c r="K25" s="156" t="str">
        <f>'Standard + Standard klein'!K25</f>
        <v>/</v>
      </c>
      <c r="L25" s="156">
        <f>'Standard + Standard klein'!L25</f>
        <v>4</v>
      </c>
      <c r="M25" s="156" t="str">
        <f>'Standard + Standard klein'!M25</f>
        <v>/</v>
      </c>
      <c r="N25" s="156">
        <f>'Standard + Standard klein'!N25</f>
        <v>5</v>
      </c>
      <c r="O25" s="155" t="str">
        <f>'Standard + Standard klein'!O25</f>
        <v/>
      </c>
      <c r="P25" s="157" t="str">
        <f>'Standard + Standard klein'!P25</f>
        <v/>
      </c>
    </row>
    <row r="26" spans="1:17" ht="22.5" customHeight="1" x14ac:dyDescent="0.25">
      <c r="A26" s="348"/>
      <c r="B26" s="342" t="str">
        <f>'Standard + Standard klein'!B26</f>
        <v>THW</v>
      </c>
      <c r="C26" s="118" t="str">
        <f>'Standard + Standard klein'!C26</f>
        <v>THW</v>
      </c>
      <c r="D26" s="118" t="str">
        <f>'Standard + Standard klein'!D26</f>
        <v>LKW</v>
      </c>
      <c r="E26" s="118" t="str">
        <f>'Standard + Standard klein'!E26</f>
        <v>Heros DEG xxx/xxx</v>
      </c>
      <c r="F26" s="119">
        <f>'Standard + Standard klein'!F26</f>
        <v>0</v>
      </c>
      <c r="G26" s="119" t="str">
        <f>'Standard + Standard klein'!G26</f>
        <v>/</v>
      </c>
      <c r="H26" s="119">
        <f>'Standard + Standard klein'!H26</f>
        <v>0</v>
      </c>
      <c r="I26" s="119" t="str">
        <f>'Standard + Standard klein'!I26</f>
        <v>/</v>
      </c>
      <c r="J26" s="119">
        <f>'Standard + Standard klein'!J26</f>
        <v>1</v>
      </c>
      <c r="K26" s="119" t="str">
        <f>'Standard + Standard klein'!K26</f>
        <v>/</v>
      </c>
      <c r="L26" s="119">
        <f>'Standard + Standard klein'!L26</f>
        <v>2</v>
      </c>
      <c r="M26" s="119" t="str">
        <f>'Standard + Standard klein'!M26</f>
        <v>/</v>
      </c>
      <c r="N26" s="119">
        <f>'Standard + Standard klein'!N26</f>
        <v>3</v>
      </c>
      <c r="O26" s="703" t="str">
        <f>'Standard + Standard klein'!O26</f>
        <v>Das Zugfzg. wird lageabhängig von Seiten THW zugewiesen</v>
      </c>
      <c r="P26" s="704"/>
    </row>
    <row r="27" spans="1:17" ht="15.75" thickBot="1" x14ac:dyDescent="0.3">
      <c r="A27" s="349"/>
      <c r="B27" s="345" t="str">
        <f>'Standard + Standard klein'!B27</f>
        <v>THW</v>
      </c>
      <c r="C27" s="121" t="str">
        <f>'Standard + Standard klein'!C27</f>
        <v>THW</v>
      </c>
      <c r="D27" s="121" t="str">
        <f>'Standard + Standard klein'!D27</f>
        <v>Anhänger</v>
      </c>
      <c r="E27" s="121" t="str">
        <f>'Standard + Standard klein'!E27</f>
        <v/>
      </c>
      <c r="F27" s="136" t="str">
        <f>'Standard + Standard klein'!F27</f>
        <v/>
      </c>
      <c r="G27" s="136" t="str">
        <f>'Standard + Standard klein'!G27</f>
        <v/>
      </c>
      <c r="H27" s="136" t="str">
        <f>'Standard + Standard klein'!H27</f>
        <v/>
      </c>
      <c r="I27" s="136" t="str">
        <f>'Standard + Standard klein'!I27</f>
        <v/>
      </c>
      <c r="J27" s="136" t="str">
        <f>'Standard + Standard klein'!J27</f>
        <v/>
      </c>
      <c r="K27" s="136" t="str">
        <f>'Standard + Standard klein'!K27</f>
        <v/>
      </c>
      <c r="L27" s="136" t="str">
        <f>'Standard + Standard klein'!L27</f>
        <v/>
      </c>
      <c r="M27" s="136" t="str">
        <f>'Standard + Standard klein'!M27</f>
        <v/>
      </c>
      <c r="N27" s="136" t="str">
        <f>'Standard + Standard klein'!N27</f>
        <v/>
      </c>
      <c r="O27" s="121" t="str">
        <f>'Standard + Standard klein'!O27</f>
        <v>an THW-Zugfahrzeug</v>
      </c>
      <c r="P27" s="137" t="str">
        <f>'Standard + Standard klein'!P27</f>
        <v>Notstromaggregat 61 kVA</v>
      </c>
    </row>
    <row r="28" spans="1:17" ht="15.75" thickBot="1" x14ac:dyDescent="0.3">
      <c r="A28" s="350" t="str">
        <f>'Standard + Standard klein'!A28</f>
        <v>Sanitätsdienst</v>
      </c>
      <c r="B28" s="346" t="str">
        <f>'Standard + Standard klein'!B28</f>
        <v>MHD</v>
      </c>
      <c r="C28" s="162" t="str">
        <f>'Standard + Standard klein'!C28</f>
        <v>MHD</v>
      </c>
      <c r="D28" s="162" t="str">
        <f>'Standard + Standard klein'!D28</f>
        <v>RTW</v>
      </c>
      <c r="E28" s="162" t="str">
        <f>'Standard + Standard klein'!E28</f>
        <v>Johannes Deggendorf 71/70</v>
      </c>
      <c r="F28" s="163">
        <f>'Standard + Standard klein'!F28</f>
        <v>0</v>
      </c>
      <c r="G28" s="163" t="str">
        <f>'Standard + Standard klein'!G28</f>
        <v>/</v>
      </c>
      <c r="H28" s="163">
        <f>'Standard + Standard klein'!H28</f>
        <v>0</v>
      </c>
      <c r="I28" s="163" t="str">
        <f>'Standard + Standard klein'!I28</f>
        <v>/</v>
      </c>
      <c r="J28" s="163">
        <f>'Standard + Standard klein'!J28</f>
        <v>0</v>
      </c>
      <c r="K28" s="163" t="str">
        <f>'Standard + Standard klein'!K28</f>
        <v>/</v>
      </c>
      <c r="L28" s="163">
        <f>'Standard + Standard klein'!L28</f>
        <v>2</v>
      </c>
      <c r="M28" s="163" t="str">
        <f>'Standard + Standard klein'!M28</f>
        <v>/</v>
      </c>
      <c r="N28" s="163">
        <f>'Standard + Standard klein'!N28</f>
        <v>2</v>
      </c>
      <c r="O28" s="162" t="str">
        <f>'Standard + Standard klein'!O28</f>
        <v/>
      </c>
      <c r="P28" s="164" t="str">
        <f>'Standard + Standard klein'!P28</f>
        <v/>
      </c>
      <c r="Q28" s="36"/>
    </row>
    <row r="29" spans="1:17" ht="15.75" thickBot="1" x14ac:dyDescent="0.3">
      <c r="A29" s="142"/>
      <c r="B29" s="125"/>
      <c r="C29" s="125"/>
      <c r="D29" s="125"/>
      <c r="E29" s="125"/>
      <c r="F29" s="235">
        <f>SUM(F22:F28)</f>
        <v>0</v>
      </c>
      <c r="G29" s="236" t="s">
        <v>55</v>
      </c>
      <c r="H29" s="236">
        <f>SUM(H22:H28)</f>
        <v>1</v>
      </c>
      <c r="I29" s="236" t="s">
        <v>55</v>
      </c>
      <c r="J29" s="236">
        <f>SUM(J22:J28)</f>
        <v>2</v>
      </c>
      <c r="K29" s="236" t="s">
        <v>55</v>
      </c>
      <c r="L29" s="236">
        <f>SUM(L22:L28)</f>
        <v>10</v>
      </c>
      <c r="M29" s="236" t="s">
        <v>55</v>
      </c>
      <c r="N29" s="237">
        <f>SUM(N22:N28)</f>
        <v>13</v>
      </c>
      <c r="O29" s="143"/>
      <c r="P29" s="143"/>
    </row>
    <row r="30" spans="1:17" x14ac:dyDescent="0.25">
      <c r="A30" s="13"/>
      <c r="B30" s="14"/>
      <c r="C30" s="14"/>
      <c r="D30" s="14"/>
      <c r="E30" s="14"/>
      <c r="F30" s="95"/>
      <c r="G30" s="58"/>
      <c r="H30" s="58"/>
      <c r="I30" s="58"/>
      <c r="J30" s="58"/>
      <c r="K30" s="58"/>
      <c r="L30" s="58"/>
      <c r="M30" s="58"/>
      <c r="N30" s="32"/>
      <c r="O30" s="15"/>
      <c r="P30" s="15"/>
    </row>
    <row r="31" spans="1:17" s="33" customFormat="1" x14ac:dyDescent="0.25">
      <c r="A31" s="13"/>
      <c r="B31" s="14"/>
      <c r="C31" s="14"/>
      <c r="D31" s="14"/>
      <c r="E31" s="14"/>
      <c r="F31" s="95"/>
      <c r="G31" s="58"/>
      <c r="H31" s="58"/>
      <c r="I31" s="58"/>
      <c r="J31" s="58"/>
      <c r="K31" s="58"/>
      <c r="L31" s="58"/>
      <c r="M31" s="58"/>
      <c r="N31" s="32"/>
      <c r="O31" s="15"/>
      <c r="P31" s="15"/>
    </row>
    <row r="32" spans="1:17" x14ac:dyDescent="0.25">
      <c r="A32" s="107" t="s">
        <v>392</v>
      </c>
      <c r="B32" s="108"/>
      <c r="C32" s="108"/>
      <c r="D32" s="108"/>
      <c r="E32" s="108"/>
      <c r="F32" s="139"/>
      <c r="G32" s="108"/>
      <c r="H32" s="108"/>
      <c r="I32" s="108"/>
    </row>
    <row r="33" spans="1:16" x14ac:dyDescent="0.25">
      <c r="A33" s="107" t="s">
        <v>387</v>
      </c>
      <c r="B33" s="108"/>
      <c r="C33" s="108"/>
      <c r="D33" s="108"/>
      <c r="E33" s="108"/>
      <c r="F33" s="139"/>
      <c r="G33" s="108"/>
      <c r="H33" s="108"/>
      <c r="I33" s="108"/>
    </row>
    <row r="34" spans="1:16" ht="15.75" thickBot="1" x14ac:dyDescent="0.3"/>
    <row r="35" spans="1:16" ht="15.75" thickBot="1" x14ac:dyDescent="0.3">
      <c r="A35" s="685" t="s">
        <v>325</v>
      </c>
      <c r="B35" s="686"/>
      <c r="C35" s="686"/>
      <c r="D35" s="686"/>
      <c r="E35" s="686"/>
      <c r="F35" s="686"/>
      <c r="G35" s="686"/>
      <c r="H35" s="686"/>
      <c r="I35" s="686"/>
      <c r="J35" s="686"/>
      <c r="K35" s="686"/>
      <c r="L35" s="686"/>
      <c r="M35" s="686"/>
      <c r="N35" s="686"/>
      <c r="O35" s="686"/>
      <c r="P35" s="687"/>
    </row>
    <row r="36" spans="1:16" ht="26.25" thickBot="1" x14ac:dyDescent="0.3">
      <c r="A36" s="257" t="s">
        <v>0</v>
      </c>
      <c r="B36" s="57" t="s">
        <v>1</v>
      </c>
      <c r="C36" s="57" t="s">
        <v>2</v>
      </c>
      <c r="D36" s="57" t="s">
        <v>3</v>
      </c>
      <c r="E36" s="57" t="s">
        <v>4</v>
      </c>
      <c r="F36" s="725" t="s">
        <v>5</v>
      </c>
      <c r="G36" s="725"/>
      <c r="H36" s="725"/>
      <c r="I36" s="725"/>
      <c r="J36" s="725"/>
      <c r="K36" s="725"/>
      <c r="L36" s="725"/>
      <c r="M36" s="725"/>
      <c r="N36" s="725"/>
      <c r="O36" s="276" t="s">
        <v>62</v>
      </c>
      <c r="P36" s="351" t="s">
        <v>63</v>
      </c>
    </row>
    <row r="37" spans="1:16" x14ac:dyDescent="0.25">
      <c r="A37" s="726" t="s">
        <v>8</v>
      </c>
      <c r="B37" s="352" t="s">
        <v>10</v>
      </c>
      <c r="C37" s="352" t="s">
        <v>10</v>
      </c>
      <c r="D37" s="352" t="s">
        <v>110</v>
      </c>
      <c r="E37" s="352" t="s">
        <v>219</v>
      </c>
      <c r="F37" s="353">
        <v>0</v>
      </c>
      <c r="G37" s="353" t="s">
        <v>55</v>
      </c>
      <c r="H37" s="353">
        <v>1</v>
      </c>
      <c r="I37" s="353" t="s">
        <v>55</v>
      </c>
      <c r="J37" s="353">
        <v>1</v>
      </c>
      <c r="K37" s="353" t="s">
        <v>55</v>
      </c>
      <c r="L37" s="353">
        <v>1</v>
      </c>
      <c r="M37" s="353" t="s">
        <v>55</v>
      </c>
      <c r="N37" s="354">
        <f>L37+J37+H37+F37</f>
        <v>3</v>
      </c>
      <c r="O37" s="467"/>
      <c r="P37" s="468" t="s">
        <v>71</v>
      </c>
    </row>
    <row r="38" spans="1:16" x14ac:dyDescent="0.25">
      <c r="A38" s="727"/>
      <c r="B38" s="62" t="s">
        <v>10</v>
      </c>
      <c r="C38" s="62" t="s">
        <v>10</v>
      </c>
      <c r="D38" s="62" t="s">
        <v>91</v>
      </c>
      <c r="E38" s="62" t="s">
        <v>123</v>
      </c>
      <c r="F38" s="262">
        <v>0</v>
      </c>
      <c r="G38" s="262" t="s">
        <v>55</v>
      </c>
      <c r="H38" s="262">
        <v>0</v>
      </c>
      <c r="I38" s="262" t="s">
        <v>55</v>
      </c>
      <c r="J38" s="262">
        <v>1</v>
      </c>
      <c r="K38" s="262" t="s">
        <v>55</v>
      </c>
      <c r="L38" s="262">
        <v>2</v>
      </c>
      <c r="M38" s="262" t="s">
        <v>55</v>
      </c>
      <c r="N38" s="263">
        <f>L38+J38+H38+F38</f>
        <v>3</v>
      </c>
      <c r="O38" s="469"/>
      <c r="P38" s="470"/>
    </row>
    <row r="39" spans="1:16" ht="15.75" customHeight="1" x14ac:dyDescent="0.25">
      <c r="A39" s="727"/>
      <c r="B39" s="375" t="s">
        <v>10</v>
      </c>
      <c r="C39" s="375" t="s">
        <v>10</v>
      </c>
      <c r="D39" s="492" t="s">
        <v>333</v>
      </c>
      <c r="E39" s="375"/>
      <c r="F39" s="376"/>
      <c r="G39" s="376"/>
      <c r="H39" s="376"/>
      <c r="I39" s="376"/>
      <c r="J39" s="376"/>
      <c r="K39" s="376"/>
      <c r="L39" s="376"/>
      <c r="M39" s="376"/>
      <c r="N39" s="377"/>
      <c r="O39" s="378" t="s">
        <v>334</v>
      </c>
      <c r="P39" s="383"/>
    </row>
    <row r="40" spans="1:16" ht="14.25" customHeight="1" x14ac:dyDescent="0.25">
      <c r="A40" s="727"/>
      <c r="B40" s="375" t="s">
        <v>10</v>
      </c>
      <c r="C40" s="375" t="s">
        <v>10</v>
      </c>
      <c r="D40" s="492" t="s">
        <v>148</v>
      </c>
      <c r="E40" s="375"/>
      <c r="F40" s="376"/>
      <c r="G40" s="376"/>
      <c r="H40" s="376"/>
      <c r="I40" s="376"/>
      <c r="J40" s="376"/>
      <c r="K40" s="376"/>
      <c r="L40" s="376"/>
      <c r="M40" s="376"/>
      <c r="N40" s="377"/>
      <c r="O40" s="378" t="s">
        <v>335</v>
      </c>
      <c r="P40" s="383"/>
    </row>
    <row r="41" spans="1:16" x14ac:dyDescent="0.25">
      <c r="A41" s="727"/>
      <c r="B41" s="375" t="s">
        <v>10</v>
      </c>
      <c r="C41" s="375" t="s">
        <v>53</v>
      </c>
      <c r="D41" s="375" t="s">
        <v>111</v>
      </c>
      <c r="E41" s="375" t="s">
        <v>220</v>
      </c>
      <c r="F41" s="376">
        <v>0</v>
      </c>
      <c r="G41" s="376" t="s">
        <v>55</v>
      </c>
      <c r="H41" s="376">
        <v>0</v>
      </c>
      <c r="I41" s="376" t="s">
        <v>55</v>
      </c>
      <c r="J41" s="376">
        <v>1</v>
      </c>
      <c r="K41" s="376" t="s">
        <v>55</v>
      </c>
      <c r="L41" s="376">
        <v>5</v>
      </c>
      <c r="M41" s="376" t="s">
        <v>55</v>
      </c>
      <c r="N41" s="377">
        <f>L41+J41+H41+F41</f>
        <v>6</v>
      </c>
      <c r="O41" s="378"/>
      <c r="P41" s="383" t="s">
        <v>116</v>
      </c>
    </row>
    <row r="42" spans="1:16" x14ac:dyDescent="0.25">
      <c r="A42" s="727"/>
      <c r="B42" s="375" t="s">
        <v>10</v>
      </c>
      <c r="C42" s="375" t="s">
        <v>10</v>
      </c>
      <c r="D42" s="375" t="s">
        <v>106</v>
      </c>
      <c r="E42" s="375" t="s">
        <v>107</v>
      </c>
      <c r="F42" s="376">
        <v>0</v>
      </c>
      <c r="G42" s="376" t="s">
        <v>55</v>
      </c>
      <c r="H42" s="376">
        <v>0</v>
      </c>
      <c r="I42" s="376" t="s">
        <v>55</v>
      </c>
      <c r="J42" s="376">
        <v>1</v>
      </c>
      <c r="K42" s="376" t="s">
        <v>55</v>
      </c>
      <c r="L42" s="376">
        <v>4</v>
      </c>
      <c r="M42" s="376" t="s">
        <v>55</v>
      </c>
      <c r="N42" s="377">
        <f>L42+J42+H42+F42</f>
        <v>5</v>
      </c>
      <c r="O42" s="378"/>
      <c r="P42" s="383" t="s">
        <v>116</v>
      </c>
    </row>
    <row r="43" spans="1:16" x14ac:dyDescent="0.25">
      <c r="A43" s="727"/>
      <c r="B43" s="62" t="s">
        <v>84</v>
      </c>
      <c r="C43" s="62" t="s">
        <v>84</v>
      </c>
      <c r="D43" s="62" t="s">
        <v>28</v>
      </c>
      <c r="E43" s="62" t="s">
        <v>86</v>
      </c>
      <c r="F43" s="262">
        <v>0</v>
      </c>
      <c r="G43" s="262" t="s">
        <v>55</v>
      </c>
      <c r="H43" s="262">
        <v>0</v>
      </c>
      <c r="I43" s="262" t="s">
        <v>55</v>
      </c>
      <c r="J43" s="262">
        <v>1</v>
      </c>
      <c r="K43" s="262" t="s">
        <v>55</v>
      </c>
      <c r="L43" s="262">
        <v>1</v>
      </c>
      <c r="M43" s="262" t="s">
        <v>55</v>
      </c>
      <c r="N43" s="263">
        <f>F43+H43+J43+L43</f>
        <v>2</v>
      </c>
      <c r="O43" s="469" t="s">
        <v>102</v>
      </c>
      <c r="P43" s="470"/>
    </row>
    <row r="44" spans="1:16" ht="15.75" thickBot="1" x14ac:dyDescent="0.3">
      <c r="A44" s="728"/>
      <c r="B44" s="355" t="s">
        <v>17</v>
      </c>
      <c r="C44" s="355" t="s">
        <v>17</v>
      </c>
      <c r="D44" s="355" t="s">
        <v>85</v>
      </c>
      <c r="E44" s="355"/>
      <c r="F44" s="264"/>
      <c r="G44" s="264"/>
      <c r="H44" s="264"/>
      <c r="I44" s="264"/>
      <c r="J44" s="264"/>
      <c r="K44" s="264"/>
      <c r="L44" s="264"/>
      <c r="M44" s="264"/>
      <c r="N44" s="264"/>
      <c r="O44" s="471" t="s">
        <v>93</v>
      </c>
      <c r="P44" s="472"/>
    </row>
    <row r="45" spans="1:16" x14ac:dyDescent="0.25">
      <c r="A45" s="667" t="s">
        <v>9</v>
      </c>
      <c r="B45" s="477" t="s">
        <v>190</v>
      </c>
      <c r="C45" s="477" t="s">
        <v>190</v>
      </c>
      <c r="D45" s="477" t="s">
        <v>91</v>
      </c>
      <c r="E45" s="477" t="s">
        <v>264</v>
      </c>
      <c r="F45" s="478">
        <v>0</v>
      </c>
      <c r="G45" s="478" t="s">
        <v>55</v>
      </c>
      <c r="H45" s="478">
        <v>0</v>
      </c>
      <c r="I45" s="478" t="s">
        <v>55</v>
      </c>
      <c r="J45" s="478">
        <v>1</v>
      </c>
      <c r="K45" s="478" t="s">
        <v>55</v>
      </c>
      <c r="L45" s="478">
        <v>1</v>
      </c>
      <c r="M45" s="478" t="s">
        <v>55</v>
      </c>
      <c r="N45" s="266">
        <f t="shared" ref="N45" si="0">L45+J45+H45+F45</f>
        <v>2</v>
      </c>
      <c r="O45" s="473"/>
      <c r="P45" s="474"/>
    </row>
    <row r="46" spans="1:16" x14ac:dyDescent="0.25">
      <c r="A46" s="667"/>
      <c r="B46" s="477" t="s">
        <v>10</v>
      </c>
      <c r="C46" s="477" t="s">
        <v>10</v>
      </c>
      <c r="D46" s="477" t="s">
        <v>263</v>
      </c>
      <c r="E46" s="477"/>
      <c r="F46" s="478"/>
      <c r="G46" s="478"/>
      <c r="H46" s="478"/>
      <c r="I46" s="478"/>
      <c r="J46" s="478"/>
      <c r="K46" s="478"/>
      <c r="L46" s="478"/>
      <c r="M46" s="478"/>
      <c r="N46" s="266"/>
      <c r="O46" s="473"/>
      <c r="P46" s="474"/>
    </row>
    <row r="47" spans="1:16" x14ac:dyDescent="0.25">
      <c r="A47" s="667"/>
      <c r="B47" s="73" t="s">
        <v>17</v>
      </c>
      <c r="C47" s="73" t="s">
        <v>31</v>
      </c>
      <c r="D47" s="73" t="s">
        <v>99</v>
      </c>
      <c r="E47" s="73" t="s">
        <v>112</v>
      </c>
      <c r="F47" s="265">
        <v>0</v>
      </c>
      <c r="G47" s="265" t="s">
        <v>55</v>
      </c>
      <c r="H47" s="265">
        <v>0</v>
      </c>
      <c r="I47" s="265" t="s">
        <v>55</v>
      </c>
      <c r="J47" s="265">
        <v>1</v>
      </c>
      <c r="K47" s="265" t="s">
        <v>55</v>
      </c>
      <c r="L47" s="265">
        <v>6</v>
      </c>
      <c r="M47" s="265" t="s">
        <v>55</v>
      </c>
      <c r="N47" s="266">
        <f>L47+J47+H47+F47</f>
        <v>7</v>
      </c>
      <c r="O47" s="475"/>
      <c r="P47" s="476" t="s">
        <v>116</v>
      </c>
    </row>
    <row r="48" spans="1:16" x14ac:dyDescent="0.25">
      <c r="A48" s="667"/>
      <c r="B48" s="73" t="s">
        <v>17</v>
      </c>
      <c r="C48" s="73" t="s">
        <v>31</v>
      </c>
      <c r="D48" s="73" t="s">
        <v>113</v>
      </c>
      <c r="E48" s="73"/>
      <c r="F48" s="265"/>
      <c r="G48" s="265"/>
      <c r="H48" s="265"/>
      <c r="I48" s="265"/>
      <c r="J48" s="265"/>
      <c r="K48" s="265"/>
      <c r="L48" s="265"/>
      <c r="M48" s="265"/>
      <c r="N48" s="266"/>
      <c r="O48" s="475" t="s">
        <v>117</v>
      </c>
      <c r="P48" s="476"/>
    </row>
    <row r="49" spans="1:16" x14ac:dyDescent="0.25">
      <c r="A49" s="667"/>
      <c r="B49" s="73" t="s">
        <v>17</v>
      </c>
      <c r="C49" s="73" t="s">
        <v>31</v>
      </c>
      <c r="D49" s="73" t="s">
        <v>95</v>
      </c>
      <c r="E49" s="73" t="s">
        <v>343</v>
      </c>
      <c r="F49" s="265">
        <v>0</v>
      </c>
      <c r="G49" s="265" t="s">
        <v>55</v>
      </c>
      <c r="H49" s="265">
        <v>0</v>
      </c>
      <c r="I49" s="265" t="s">
        <v>55</v>
      </c>
      <c r="J49" s="265">
        <v>1</v>
      </c>
      <c r="K49" s="265" t="s">
        <v>55</v>
      </c>
      <c r="L49" s="265">
        <v>5</v>
      </c>
      <c r="M49" s="265" t="s">
        <v>55</v>
      </c>
      <c r="N49" s="266">
        <f t="shared" ref="N49:N52" si="1">L49+J49+H49+F49</f>
        <v>6</v>
      </c>
      <c r="O49" s="475"/>
      <c r="P49" s="476"/>
    </row>
    <row r="50" spans="1:16" x14ac:dyDescent="0.25">
      <c r="A50" s="667"/>
      <c r="B50" s="73" t="s">
        <v>47</v>
      </c>
      <c r="C50" s="73" t="s">
        <v>47</v>
      </c>
      <c r="D50" s="73" t="s">
        <v>99</v>
      </c>
      <c r="E50" s="73" t="s">
        <v>114</v>
      </c>
      <c r="F50" s="265">
        <v>0</v>
      </c>
      <c r="G50" s="265" t="s">
        <v>55</v>
      </c>
      <c r="H50" s="265">
        <v>0</v>
      </c>
      <c r="I50" s="265" t="s">
        <v>55</v>
      </c>
      <c r="J50" s="265">
        <v>1</v>
      </c>
      <c r="K50" s="265" t="s">
        <v>55</v>
      </c>
      <c r="L50" s="265">
        <v>5</v>
      </c>
      <c r="M50" s="265" t="s">
        <v>55</v>
      </c>
      <c r="N50" s="266">
        <f t="shared" ref="N50" si="2">L50+J50+H50+F50</f>
        <v>6</v>
      </c>
      <c r="O50" s="475"/>
      <c r="P50" s="476" t="s">
        <v>116</v>
      </c>
    </row>
    <row r="51" spans="1:16" x14ac:dyDescent="0.25">
      <c r="A51" s="667"/>
      <c r="B51" s="73" t="s">
        <v>37</v>
      </c>
      <c r="C51" s="73" t="s">
        <v>76</v>
      </c>
      <c r="D51" s="73" t="s">
        <v>106</v>
      </c>
      <c r="E51" s="73" t="s">
        <v>336</v>
      </c>
      <c r="F51" s="265">
        <v>0</v>
      </c>
      <c r="G51" s="265" t="s">
        <v>55</v>
      </c>
      <c r="H51" s="265">
        <v>0</v>
      </c>
      <c r="I51" s="265" t="s">
        <v>55</v>
      </c>
      <c r="J51" s="265">
        <v>1</v>
      </c>
      <c r="K51" s="265" t="s">
        <v>55</v>
      </c>
      <c r="L51" s="265">
        <v>5</v>
      </c>
      <c r="M51" s="265" t="s">
        <v>55</v>
      </c>
      <c r="N51" s="266">
        <f t="shared" si="1"/>
        <v>6</v>
      </c>
      <c r="O51" s="475" t="s">
        <v>359</v>
      </c>
      <c r="P51" s="476" t="s">
        <v>116</v>
      </c>
    </row>
    <row r="52" spans="1:16" ht="15.75" thickBot="1" x14ac:dyDescent="0.3">
      <c r="A52" s="709"/>
      <c r="B52" s="73" t="s">
        <v>37</v>
      </c>
      <c r="C52" s="73" t="s">
        <v>76</v>
      </c>
      <c r="D52" s="73" t="s">
        <v>367</v>
      </c>
      <c r="E52" s="73" t="s">
        <v>376</v>
      </c>
      <c r="F52" s="265">
        <v>0</v>
      </c>
      <c r="G52" s="265" t="s">
        <v>55</v>
      </c>
      <c r="H52" s="265">
        <v>0</v>
      </c>
      <c r="I52" s="265" t="s">
        <v>55</v>
      </c>
      <c r="J52" s="265">
        <v>0</v>
      </c>
      <c r="K52" s="265" t="s">
        <v>55</v>
      </c>
      <c r="L52" s="265">
        <v>2</v>
      </c>
      <c r="M52" s="265" t="s">
        <v>55</v>
      </c>
      <c r="N52" s="266">
        <f t="shared" si="1"/>
        <v>2</v>
      </c>
      <c r="O52" s="475"/>
      <c r="P52" s="476" t="s">
        <v>70</v>
      </c>
    </row>
    <row r="53" spans="1:16" ht="15.75" thickBot="1" x14ac:dyDescent="0.3">
      <c r="A53" s="35"/>
      <c r="B53" s="27"/>
      <c r="C53" s="27"/>
      <c r="D53" s="27"/>
      <c r="E53" s="27"/>
      <c r="F53" s="23">
        <f>SUM(F37:F52)</f>
        <v>0</v>
      </c>
      <c r="G53" s="24" t="s">
        <v>55</v>
      </c>
      <c r="H53" s="24">
        <f>SUM(H37:H52)</f>
        <v>1</v>
      </c>
      <c r="I53" s="24" t="s">
        <v>55</v>
      </c>
      <c r="J53" s="24">
        <f>SUM(J37:J52)</f>
        <v>10</v>
      </c>
      <c r="K53" s="24" t="s">
        <v>55</v>
      </c>
      <c r="L53" s="24">
        <f>SUM(L37:L52)</f>
        <v>37</v>
      </c>
      <c r="M53" s="24" t="s">
        <v>55</v>
      </c>
      <c r="N53" s="25">
        <f>SUM(N37:N52)</f>
        <v>48</v>
      </c>
      <c r="O53" s="28"/>
      <c r="P53" s="28"/>
    </row>
    <row r="54" spans="1:16" ht="15.75" thickBot="1" x14ac:dyDescent="0.3">
      <c r="A54" s="35"/>
      <c r="G54" s="94"/>
      <c r="H54" s="94"/>
      <c r="I54" s="94"/>
      <c r="J54" s="94"/>
      <c r="K54" s="94"/>
      <c r="L54" s="94"/>
      <c r="M54" s="94"/>
      <c r="N54" s="94"/>
    </row>
    <row r="55" spans="1:16" ht="15.75" thickBot="1" x14ac:dyDescent="0.3">
      <c r="A55" s="13"/>
      <c r="D55" s="691" t="s">
        <v>82</v>
      </c>
      <c r="E55" s="692"/>
      <c r="F55" s="98">
        <f>F53+F29+F18</f>
        <v>1</v>
      </c>
      <c r="G55" s="282" t="s">
        <v>55</v>
      </c>
      <c r="H55" s="280">
        <f>H53+H29+H18</f>
        <v>8</v>
      </c>
      <c r="I55" s="280" t="s">
        <v>55</v>
      </c>
      <c r="J55" s="280">
        <f>J53+J29+J18</f>
        <v>15</v>
      </c>
      <c r="K55" s="280" t="s">
        <v>55</v>
      </c>
      <c r="L55" s="280">
        <f>L53+L29+L18</f>
        <v>65</v>
      </c>
      <c r="M55" s="280" t="s">
        <v>55</v>
      </c>
      <c r="N55" s="285">
        <f>N53+N29+N18</f>
        <v>89</v>
      </c>
    </row>
    <row r="56" spans="1:16" ht="15.75" thickBot="1" x14ac:dyDescent="0.3">
      <c r="D56" s="657" t="s">
        <v>183</v>
      </c>
      <c r="E56" s="658"/>
      <c r="F56" s="283">
        <f>1+COUNTIF(F7:F17,0)+COUNTIF(F22:F28,0)+COUNTIF(F37:F52,0)</f>
        <v>26</v>
      </c>
      <c r="G56" s="659" t="s">
        <v>185</v>
      </c>
      <c r="H56" s="659"/>
      <c r="I56" s="659"/>
      <c r="J56" s="659"/>
      <c r="K56" s="659"/>
      <c r="L56" s="659"/>
      <c r="M56" s="659"/>
      <c r="N56" s="658"/>
    </row>
    <row r="57" spans="1:16" ht="15.75" thickBot="1" x14ac:dyDescent="0.3">
      <c r="D57" s="660" t="s">
        <v>184</v>
      </c>
      <c r="E57" s="661"/>
      <c r="F57" s="284">
        <f>COUNTBLANK(F7:F17)+COUNTBLANK(F22:F28)+COUNTBLANK(F37:F52)</f>
        <v>8</v>
      </c>
      <c r="G57" s="662" t="s">
        <v>186</v>
      </c>
      <c r="H57" s="662"/>
      <c r="I57" s="662"/>
      <c r="J57" s="662"/>
      <c r="K57" s="662"/>
      <c r="L57" s="662"/>
      <c r="M57" s="662"/>
      <c r="N57" s="661"/>
    </row>
  </sheetData>
  <mergeCells count="17">
    <mergeCell ref="O26:P26"/>
    <mergeCell ref="A22:A25"/>
    <mergeCell ref="A5:P5"/>
    <mergeCell ref="F6:N6"/>
    <mergeCell ref="A7:A9"/>
    <mergeCell ref="A11:A17"/>
    <mergeCell ref="A20:P20"/>
    <mergeCell ref="F21:N21"/>
    <mergeCell ref="D56:E56"/>
    <mergeCell ref="D57:E57"/>
    <mergeCell ref="G56:N56"/>
    <mergeCell ref="G57:N57"/>
    <mergeCell ref="A35:P35"/>
    <mergeCell ref="F36:N36"/>
    <mergeCell ref="A37:A44"/>
    <mergeCell ref="A45:A52"/>
    <mergeCell ref="D55:E55"/>
  </mergeCells>
  <pageMargins left="0" right="0" top="0.39370078740157483" bottom="0.39370078740157483" header="0.31496062992125984" footer="0.31496062992125984"/>
  <pageSetup paperSize="9" orientation="landscape" r:id="rId1"/>
  <rowBreaks count="2" manualBreakCount="2">
    <brk id="30" max="16383" man="1"/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6"/>
  <sheetViews>
    <sheetView showGridLines="0" zoomScale="115" zoomScaleNormal="115" workbookViewId="0">
      <selection activeCell="A72" sqref="A72"/>
    </sheetView>
  </sheetViews>
  <sheetFormatPr baseColWidth="10" defaultRowHeight="15" x14ac:dyDescent="0.25"/>
  <cols>
    <col min="1" max="1" width="11.28515625" customWidth="1"/>
    <col min="2" max="3" width="12.7109375" customWidth="1"/>
    <col min="4" max="4" width="10.28515625" customWidth="1"/>
    <col min="5" max="5" width="20.28515625" customWidth="1"/>
    <col min="6" max="6" width="2.7109375" style="94" customWidth="1"/>
    <col min="7" max="7" width="1.7109375" customWidth="1"/>
    <col min="8" max="8" width="2.7109375" customWidth="1"/>
    <col min="9" max="9" width="1.7109375" customWidth="1"/>
    <col min="10" max="10" width="2.7109375" customWidth="1"/>
    <col min="11" max="11" width="1.7109375" customWidth="1"/>
    <col min="12" max="12" width="2.7109375" customWidth="1"/>
    <col min="13" max="13" width="1.7109375" customWidth="1"/>
    <col min="14" max="14" width="2.7109375" customWidth="1"/>
    <col min="15" max="16" width="24.7109375" customWidth="1"/>
  </cols>
  <sheetData>
    <row r="1" spans="1:16" ht="31.5" x14ac:dyDescent="0.25">
      <c r="A1" s="93" t="s">
        <v>298</v>
      </c>
    </row>
    <row r="2" spans="1:16" x14ac:dyDescent="0.25">
      <c r="A2" s="107" t="str">
        <f>'Standard + Standard klein'!A2</f>
        <v>Kontingentführung Standard, Ölwehr, HydroSub und Sturmschäden: Erwin Wurzer (Stellvertreter Bernhard Süß)</v>
      </c>
      <c r="B2" s="108"/>
      <c r="C2" s="108"/>
      <c r="D2" s="108"/>
      <c r="E2" s="108"/>
      <c r="F2" s="139"/>
      <c r="G2" s="108"/>
      <c r="H2" s="108"/>
      <c r="I2" s="108"/>
      <c r="J2" s="108"/>
      <c r="K2" s="108"/>
      <c r="L2" s="108"/>
      <c r="M2" s="108"/>
      <c r="N2" s="108"/>
    </row>
    <row r="3" spans="1:16" x14ac:dyDescent="0.25">
      <c r="A3" s="107" t="str">
        <f>'Standard + Standard klein'!A3</f>
        <v>Kontingentführung Hochwasser (Pumpen + Sandsäcke), ABC-Abwehr und Waldbrand: Bernhard Süß (Stellvertreter Erwin Wurzer )</v>
      </c>
      <c r="B3" s="108"/>
      <c r="C3" s="108"/>
      <c r="D3" s="108"/>
      <c r="E3" s="108"/>
      <c r="F3" s="139"/>
      <c r="G3" s="108"/>
      <c r="H3" s="108"/>
      <c r="I3" s="108"/>
      <c r="J3" s="108"/>
      <c r="K3" s="108"/>
      <c r="L3" s="108"/>
      <c r="M3" s="108"/>
      <c r="N3" s="108"/>
    </row>
    <row r="4" spans="1:16" ht="9" customHeight="1" thickBot="1" x14ac:dyDescent="0.3">
      <c r="A4" s="107"/>
      <c r="B4" s="108"/>
      <c r="C4" s="108"/>
      <c r="D4" s="108"/>
      <c r="E4" s="108"/>
      <c r="F4" s="139"/>
      <c r="G4" s="108"/>
      <c r="H4" s="108"/>
      <c r="I4" s="108"/>
      <c r="J4" s="108"/>
      <c r="K4" s="108"/>
      <c r="L4" s="108"/>
      <c r="M4" s="108"/>
      <c r="N4" s="108"/>
    </row>
    <row r="5" spans="1:16" ht="15.75" thickBot="1" x14ac:dyDescent="0.3">
      <c r="A5" s="731" t="s">
        <v>83</v>
      </c>
      <c r="B5" s="732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3"/>
    </row>
    <row r="6" spans="1:16" ht="25.5" x14ac:dyDescent="0.25">
      <c r="A6" s="643" t="s">
        <v>0</v>
      </c>
      <c r="B6" s="644" t="s">
        <v>1</v>
      </c>
      <c r="C6" s="644" t="s">
        <v>2</v>
      </c>
      <c r="D6" s="644" t="s">
        <v>3</v>
      </c>
      <c r="E6" s="644" t="s">
        <v>4</v>
      </c>
      <c r="F6" s="734" t="s">
        <v>5</v>
      </c>
      <c r="G6" s="734"/>
      <c r="H6" s="734"/>
      <c r="I6" s="734"/>
      <c r="J6" s="734"/>
      <c r="K6" s="734"/>
      <c r="L6" s="734"/>
      <c r="M6" s="734"/>
      <c r="N6" s="734"/>
      <c r="O6" s="644" t="s">
        <v>62</v>
      </c>
      <c r="P6" s="645" t="s">
        <v>63</v>
      </c>
    </row>
    <row r="7" spans="1:16" ht="22.5" x14ac:dyDescent="0.25">
      <c r="A7" s="735" t="str">
        <f>'Standard + Standard klein'!A7:A9</f>
        <v>Voraus-kommando</v>
      </c>
      <c r="B7" s="646" t="str">
        <f>'Standard + Standard klein'!B7</f>
        <v>Deggendorf</v>
      </c>
      <c r="C7" s="646" t="str">
        <f>'Standard + Standard klein'!C7</f>
        <v>Deggendorf</v>
      </c>
      <c r="D7" s="646" t="str">
        <f>'Standard + Standard klein'!D7</f>
        <v>KdoW</v>
      </c>
      <c r="E7" s="647" t="str">
        <f>'Standard + Standard klein'!E7</f>
        <v>Florian DEG 10/1</v>
      </c>
      <c r="F7" s="648">
        <f>'Standard + Standard klein'!F7</f>
        <v>1</v>
      </c>
      <c r="G7" s="648" t="str">
        <f>'Standard + Standard klein'!G7</f>
        <v>/</v>
      </c>
      <c r="H7" s="648">
        <f>'Standard + Standard klein'!H7</f>
        <v>1</v>
      </c>
      <c r="I7" s="648" t="str">
        <f>'Standard + Standard klein'!I7</f>
        <v>/</v>
      </c>
      <c r="J7" s="648">
        <f>'Standard + Standard klein'!J7</f>
        <v>0</v>
      </c>
      <c r="K7" s="648" t="str">
        <f>'Standard + Standard klein'!K7</f>
        <v>/</v>
      </c>
      <c r="L7" s="648">
        <f>'Standard + Standard klein'!L7</f>
        <v>1</v>
      </c>
      <c r="M7" s="648" t="str">
        <f>'Standard + Standard klein'!M7</f>
        <v>/</v>
      </c>
      <c r="N7" s="648">
        <f>'Standard + Standard klein'!N7</f>
        <v>3</v>
      </c>
      <c r="O7" s="647" t="str">
        <f>'Standard + Standard klein'!O7</f>
        <v>Navi, Laptop, Internetstick, Handy</v>
      </c>
      <c r="P7" s="649" t="str">
        <f>'Standard + Standard klein'!P7</f>
        <v>plant den Einsatz, Führt das Kontigent</v>
      </c>
    </row>
    <row r="8" spans="1:16" x14ac:dyDescent="0.25">
      <c r="A8" s="722"/>
      <c r="B8" s="646" t="str">
        <f>'Standard + Standard klein'!B8</f>
        <v>Landkreis</v>
      </c>
      <c r="C8" s="646" t="str">
        <f>'Standard + Standard klein'!C8</f>
        <v>Landkreis</v>
      </c>
      <c r="D8" s="646" t="str">
        <f>'Standard + Standard klein'!D8</f>
        <v>KdoW</v>
      </c>
      <c r="E8" s="647" t="str">
        <f>'Standard + Standard klein'!E8</f>
        <v>Kater Deggendorf 10/1</v>
      </c>
      <c r="F8" s="648">
        <f>'Standard + Standard klein'!F8</f>
        <v>0</v>
      </c>
      <c r="G8" s="648" t="str">
        <f>'Standard + Standard klein'!G8</f>
        <v>/</v>
      </c>
      <c r="H8" s="648">
        <f>'Standard + Standard klein'!H8</f>
        <v>2</v>
      </c>
      <c r="I8" s="648" t="str">
        <f>'Standard + Standard klein'!I8</f>
        <v>/</v>
      </c>
      <c r="J8" s="648">
        <f>'Standard + Standard klein'!J8</f>
        <v>0</v>
      </c>
      <c r="K8" s="648" t="str">
        <f>'Standard + Standard klein'!K8</f>
        <v>/</v>
      </c>
      <c r="L8" s="648">
        <f>'Standard + Standard klein'!L8</f>
        <v>2</v>
      </c>
      <c r="M8" s="648" t="str">
        <f>'Standard + Standard klein'!M8</f>
        <v>/</v>
      </c>
      <c r="N8" s="648">
        <f>'Standard + Standard klein'!N8</f>
        <v>4</v>
      </c>
      <c r="O8" s="647" t="str">
        <f>'Standard + Standard klein'!O8</f>
        <v/>
      </c>
      <c r="P8" s="649" t="str">
        <f>'Standard + Standard klein'!P8</f>
        <v>Erl. Verwaltungs-angelegenheiten</v>
      </c>
    </row>
    <row r="9" spans="1:16" ht="33.75" x14ac:dyDescent="0.25">
      <c r="A9" s="736"/>
      <c r="B9" s="646" t="str">
        <f>'Standard + Standard klein'!B9</f>
        <v>Stephansposching</v>
      </c>
      <c r="C9" s="646" t="str">
        <f>'Standard + Standard klein'!C9</f>
        <v>Stephansposching</v>
      </c>
      <c r="D9" s="646" t="str">
        <f>'Standard + Standard klein'!D9</f>
        <v xml:space="preserve">MZF </v>
      </c>
      <c r="E9" s="647" t="str">
        <f>'Standard + Standard klein'!E9</f>
        <v>Florian Stephansposching 11/1</v>
      </c>
      <c r="F9" s="648">
        <f>'Standard + Standard klein'!F9</f>
        <v>0</v>
      </c>
      <c r="G9" s="648" t="str">
        <f>'Standard + Standard klein'!G9</f>
        <v>/</v>
      </c>
      <c r="H9" s="648">
        <f>'Standard + Standard klein'!H9</f>
        <v>1</v>
      </c>
      <c r="I9" s="648" t="str">
        <f>'Standard + Standard klein'!I9</f>
        <v>/</v>
      </c>
      <c r="J9" s="648">
        <f>'Standard + Standard klein'!J9</f>
        <v>1</v>
      </c>
      <c r="K9" s="648" t="str">
        <f>'Standard + Standard klein'!K9</f>
        <v>/</v>
      </c>
      <c r="L9" s="648">
        <f>'Standard + Standard klein'!L9</f>
        <v>2</v>
      </c>
      <c r="M9" s="648" t="str">
        <f>'Standard + Standard klein'!M9</f>
        <v>/</v>
      </c>
      <c r="N9" s="648">
        <f>'Standard + Standard klein'!N9</f>
        <v>4</v>
      </c>
      <c r="O9" s="647" t="str">
        <f>'Standard + Standard klein'!O9</f>
        <v>Multikopter (Landkreis)</v>
      </c>
      <c r="P9" s="649" t="str">
        <f>'Standard + Standard klein'!P9</f>
        <v>Mitfahrender KBM
1 Person UG-ÖEL für Doku Vorauskommando</v>
      </c>
    </row>
    <row r="10" spans="1:16" x14ac:dyDescent="0.25">
      <c r="A10" s="650" t="str">
        <f>'Standard + Standard klein'!A10</f>
        <v>Führung</v>
      </c>
      <c r="B10" s="646" t="str">
        <f>'Standard + Standard klein'!B10</f>
        <v>Schöllnach</v>
      </c>
      <c r="C10" s="646" t="str">
        <f>'Standard + Standard klein'!C10</f>
        <v>Schöllnach</v>
      </c>
      <c r="D10" s="646" t="str">
        <f>'Standard + Standard klein'!D10</f>
        <v xml:space="preserve">MZF </v>
      </c>
      <c r="E10" s="647" t="str">
        <f>'Standard + Standard klein'!E10</f>
        <v>Florian Schöllnach 11/1</v>
      </c>
      <c r="F10" s="648">
        <f>'Standard + Standard klein'!F10</f>
        <v>0</v>
      </c>
      <c r="G10" s="648" t="str">
        <f>'Standard + Standard klein'!G10</f>
        <v>/</v>
      </c>
      <c r="H10" s="648">
        <f>'Standard + Standard klein'!H10</f>
        <v>2</v>
      </c>
      <c r="I10" s="648" t="str">
        <f>'Standard + Standard klein'!I10</f>
        <v>/</v>
      </c>
      <c r="J10" s="648">
        <f>'Standard + Standard klein'!J10</f>
        <v>0</v>
      </c>
      <c r="K10" s="648" t="str">
        <f>'Standard + Standard klein'!K10</f>
        <v>/</v>
      </c>
      <c r="L10" s="648">
        <f>'Standard + Standard klein'!L10</f>
        <v>2</v>
      </c>
      <c r="M10" s="648" t="str">
        <f>'Standard + Standard klein'!M10</f>
        <v>/</v>
      </c>
      <c r="N10" s="648">
        <f>'Standard + Standard klein'!N10</f>
        <v>4</v>
      </c>
      <c r="O10" s="647" t="str">
        <f>'Standard + Standard klein'!O10</f>
        <v>KBM UG ÖEL</v>
      </c>
      <c r="P10" s="649" t="str">
        <f>'Standard + Standard klein'!P10</f>
        <v>Melder/Erkunder</v>
      </c>
    </row>
    <row r="11" spans="1:16" x14ac:dyDescent="0.25">
      <c r="A11" s="737" t="str">
        <f>'Standard + Standard klein'!A11:A17</f>
        <v>UG-Führung</v>
      </c>
      <c r="B11" s="592" t="str">
        <f>'Standard + Standard klein'!B11</f>
        <v>Landkreis</v>
      </c>
      <c r="C11" s="592" t="str">
        <f>'Standard + Standard klein'!C11</f>
        <v>Osterhofen</v>
      </c>
      <c r="D11" s="592" t="str">
        <f>'Standard + Standard klein'!D11</f>
        <v>ELW UG-ÖEL</v>
      </c>
      <c r="E11" s="593" t="str">
        <f>'Standard + Standard klein'!E11</f>
        <v>Kater Deggendorf 12/1</v>
      </c>
      <c r="F11" s="594">
        <f>'Standard + Standard klein'!F11</f>
        <v>0</v>
      </c>
      <c r="G11" s="594" t="str">
        <f>'Standard + Standard klein'!G11</f>
        <v>/</v>
      </c>
      <c r="H11" s="594">
        <f>'Standard + Standard klein'!H11</f>
        <v>0</v>
      </c>
      <c r="I11" s="594" t="str">
        <f>'Standard + Standard klein'!I11</f>
        <v>/</v>
      </c>
      <c r="J11" s="594">
        <f>'Standard + Standard klein'!J11</f>
        <v>1</v>
      </c>
      <c r="K11" s="594" t="str">
        <f>'Standard + Standard klein'!K11</f>
        <v>/</v>
      </c>
      <c r="L11" s="594">
        <f>'Standard + Standard klein'!L11</f>
        <v>2</v>
      </c>
      <c r="M11" s="594" t="str">
        <f>'Standard + Standard klein'!M11</f>
        <v>/</v>
      </c>
      <c r="N11" s="594">
        <f>'Standard + Standard klein'!N11</f>
        <v>3</v>
      </c>
      <c r="O11" s="593" t="str">
        <f>'Standard + Standard klein'!O11</f>
        <v xml:space="preserve">Navi </v>
      </c>
      <c r="P11" s="595" t="str">
        <f>'Standard + Standard klein'!P11</f>
        <v>24 Std. Dienst</v>
      </c>
    </row>
    <row r="12" spans="1:16" ht="22.5" x14ac:dyDescent="0.25">
      <c r="A12" s="737"/>
      <c r="B12" s="592" t="str">
        <f>'Standard + Standard klein'!B12</f>
        <v>Plattling</v>
      </c>
      <c r="C12" s="592" t="str">
        <f>'Standard + Standard klein'!C12</f>
        <v>Plattling</v>
      </c>
      <c r="D12" s="593" t="str">
        <f>'Standard + Standard klein'!D12</f>
        <v>AB Besprechung</v>
      </c>
      <c r="E12" s="593"/>
      <c r="F12" s="594"/>
      <c r="G12" s="594"/>
      <c r="H12" s="594"/>
      <c r="I12" s="594"/>
      <c r="J12" s="594"/>
      <c r="K12" s="594"/>
      <c r="L12" s="594"/>
      <c r="M12" s="594"/>
      <c r="N12" s="594"/>
      <c r="O12" s="593"/>
      <c r="P12" s="595" t="str">
        <f>'Standard + Standard klein'!P12</f>
        <v>Trägerfahrzeug: freies WLF aus dem LKR.</v>
      </c>
    </row>
    <row r="13" spans="1:16" x14ac:dyDescent="0.25">
      <c r="A13" s="737"/>
      <c r="B13" s="592" t="str">
        <f>'Standard + Standard klein'!B13</f>
        <v>Außernzell</v>
      </c>
      <c r="C13" s="592" t="str">
        <f>'Standard + Standard klein'!C13</f>
        <v>Außernzell</v>
      </c>
      <c r="D13" s="592" t="str">
        <f>'Standard + Standard klein'!D13</f>
        <v xml:space="preserve">MZF </v>
      </c>
      <c r="E13" s="593" t="str">
        <f>'Standard + Standard klein'!E13</f>
        <v>Florian Außernzell 11/1</v>
      </c>
      <c r="F13" s="594">
        <f>'Standard + Standard klein'!F13</f>
        <v>0</v>
      </c>
      <c r="G13" s="594" t="str">
        <f>'Standard + Standard klein'!G13</f>
        <v>/</v>
      </c>
      <c r="H13" s="594">
        <f>'Standard + Standard klein'!H13</f>
        <v>0</v>
      </c>
      <c r="I13" s="594" t="str">
        <f>'Standard + Standard klein'!I13</f>
        <v>/</v>
      </c>
      <c r="J13" s="594">
        <f>'Standard + Standard klein'!J13</f>
        <v>1</v>
      </c>
      <c r="K13" s="594" t="str">
        <f>'Standard + Standard klein'!K13</f>
        <v>/</v>
      </c>
      <c r="L13" s="594">
        <f>'Standard + Standard klein'!L13</f>
        <v>2</v>
      </c>
      <c r="M13" s="594" t="str">
        <f>'Standard + Standard klein'!M13</f>
        <v>/</v>
      </c>
      <c r="N13" s="594">
        <f>'Standard + Standard klein'!N13</f>
        <v>3</v>
      </c>
      <c r="O13" s="593" t="str">
        <f>'Standard + Standard klein'!O13</f>
        <v/>
      </c>
      <c r="P13" s="595" t="str">
        <f>'Standard + Standard klein'!P13</f>
        <v/>
      </c>
    </row>
    <row r="14" spans="1:16" x14ac:dyDescent="0.25">
      <c r="A14" s="737"/>
      <c r="B14" s="592" t="str">
        <f>'Standard + Standard klein'!B14</f>
        <v>Plattling</v>
      </c>
      <c r="C14" s="592" t="str">
        <f>'Standard + Standard klein'!C14</f>
        <v>Pankofen</v>
      </c>
      <c r="D14" s="592" t="str">
        <f>'Standard + Standard klein'!D14</f>
        <v>KLAF</v>
      </c>
      <c r="E14" s="593" t="str">
        <f>'Standard + Standard klein'!E14</f>
        <v>Florian Pankofen 65/1</v>
      </c>
      <c r="F14" s="594">
        <f>'Standard + Standard klein'!F14</f>
        <v>0</v>
      </c>
      <c r="G14" s="594" t="str">
        <f>'Standard + Standard klein'!G14</f>
        <v>/</v>
      </c>
      <c r="H14" s="594">
        <f>'Standard + Standard klein'!H14</f>
        <v>0</v>
      </c>
      <c r="I14" s="594" t="str">
        <f>'Standard + Standard klein'!I14</f>
        <v>/</v>
      </c>
      <c r="J14" s="594">
        <f>'Standard + Standard klein'!J14</f>
        <v>0</v>
      </c>
      <c r="K14" s="594" t="str">
        <f>'Standard + Standard klein'!K14</f>
        <v>/</v>
      </c>
      <c r="L14" s="594">
        <f>'Standard + Standard klein'!L14</f>
        <v>3</v>
      </c>
      <c r="M14" s="594" t="str">
        <f>'Standard + Standard klein'!M14</f>
        <v>/</v>
      </c>
      <c r="N14" s="594">
        <f>'Standard + Standard klein'!N14</f>
        <v>3</v>
      </c>
      <c r="O14" s="593" t="str">
        <f>'Standard + Standard klein'!O14</f>
        <v>8 kVA Stromerzeuger</v>
      </c>
      <c r="P14" s="595" t="str">
        <f>'Standard + Standard klein'!P14</f>
        <v>Melder/Mechaniker</v>
      </c>
    </row>
    <row r="15" spans="1:16" ht="22.5" x14ac:dyDescent="0.25">
      <c r="A15" s="735"/>
      <c r="B15" s="592" t="str">
        <f>'Standard + Standard klein'!B15</f>
        <v>Plattling</v>
      </c>
      <c r="C15" s="592" t="str">
        <f>'Standard + Standard klein'!C15</f>
        <v>Pankofen</v>
      </c>
      <c r="D15" s="592" t="str">
        <f>'Standard + Standard klein'!D15</f>
        <v>Anhänger</v>
      </c>
      <c r="E15" s="593"/>
      <c r="F15" s="594"/>
      <c r="G15" s="594"/>
      <c r="H15" s="594"/>
      <c r="I15" s="594"/>
      <c r="J15" s="594"/>
      <c r="K15" s="594"/>
      <c r="L15" s="594"/>
      <c r="M15" s="594"/>
      <c r="N15" s="594"/>
      <c r="O15" s="593" t="str">
        <f>'Standard + Standard klein'!O15</f>
        <v>gezogen von Pankofen 65/1</v>
      </c>
      <c r="P15" s="595" t="str">
        <f>'Standard + Standard klein'!P15</f>
        <v xml:space="preserve">Mobile Diesel Tankstelle 
mit 460 Liter </v>
      </c>
    </row>
    <row r="16" spans="1:16" x14ac:dyDescent="0.25">
      <c r="A16" s="735"/>
      <c r="B16" s="592" t="str">
        <f>'Standard + Standard klein'!B16</f>
        <v>Aholming</v>
      </c>
      <c r="C16" s="592" t="str">
        <f>'Standard + Standard klein'!C16</f>
        <v>Aholming</v>
      </c>
      <c r="D16" s="592" t="str">
        <f>'Standard + Standard klein'!D16</f>
        <v>Krad</v>
      </c>
      <c r="E16" s="593" t="str">
        <f>'Standard + Standard klein'!E16</f>
        <v>Florian Aholming 17/1</v>
      </c>
      <c r="F16" s="594">
        <f>'Standard + Standard klein'!F16</f>
        <v>0</v>
      </c>
      <c r="G16" s="594" t="str">
        <f>'Standard + Standard klein'!G16</f>
        <v>/</v>
      </c>
      <c r="H16" s="594">
        <f>'Standard + Standard klein'!H16</f>
        <v>0</v>
      </c>
      <c r="I16" s="594" t="str">
        <f>'Standard + Standard klein'!I16</f>
        <v>/</v>
      </c>
      <c r="J16" s="594">
        <f>'Standard + Standard klein'!J16</f>
        <v>0</v>
      </c>
      <c r="K16" s="594" t="str">
        <f>'Standard + Standard klein'!K16</f>
        <v>/</v>
      </c>
      <c r="L16" s="594">
        <f>'Standard + Standard klein'!L16</f>
        <v>1</v>
      </c>
      <c r="M16" s="594" t="str">
        <f>'Standard + Standard klein'!M16</f>
        <v>/</v>
      </c>
      <c r="N16" s="594">
        <f>'Standard + Standard klein'!N16</f>
        <v>1</v>
      </c>
      <c r="O16" s="593"/>
      <c r="P16" s="595" t="str">
        <f>'Standard + Standard klein'!P16</f>
        <v>Melder/Erkunder</v>
      </c>
    </row>
    <row r="17" spans="1:17" ht="15.75" thickBot="1" x14ac:dyDescent="0.3">
      <c r="A17" s="738"/>
      <c r="B17" s="553" t="str">
        <f>'Standard + Standard klein'!B17</f>
        <v>Hengersberg</v>
      </c>
      <c r="C17" s="553" t="str">
        <f>'Standard + Standard klein'!C17</f>
        <v>Hengersberg</v>
      </c>
      <c r="D17" s="553" t="str">
        <f>'Standard + Standard klein'!D17</f>
        <v>Krad</v>
      </c>
      <c r="E17" s="582" t="str">
        <f>'Standard + Standard klein'!E17</f>
        <v>Florian Hengersberg 17/1</v>
      </c>
      <c r="F17" s="583">
        <f>'Standard + Standard klein'!F17</f>
        <v>0</v>
      </c>
      <c r="G17" s="583" t="str">
        <f>'Standard + Standard klein'!G17</f>
        <v>/</v>
      </c>
      <c r="H17" s="583">
        <f>'Standard + Standard klein'!H17</f>
        <v>0</v>
      </c>
      <c r="I17" s="583" t="str">
        <f>'Standard + Standard klein'!I17</f>
        <v>/</v>
      </c>
      <c r="J17" s="583">
        <f>'Standard + Standard klein'!J17</f>
        <v>0</v>
      </c>
      <c r="K17" s="583" t="str">
        <f>'Standard + Standard klein'!K17</f>
        <v>/</v>
      </c>
      <c r="L17" s="583">
        <f>'Standard + Standard klein'!L17</f>
        <v>1</v>
      </c>
      <c r="M17" s="583" t="str">
        <f>'Standard + Standard klein'!M17</f>
        <v>/</v>
      </c>
      <c r="N17" s="583">
        <f>'Standard + Standard klein'!N17</f>
        <v>1</v>
      </c>
      <c r="O17" s="582"/>
      <c r="P17" s="584" t="str">
        <f>'Standard + Standard klein'!P17</f>
        <v>Melder/Erkunder</v>
      </c>
    </row>
    <row r="18" spans="1:17" ht="15.75" thickBot="1" x14ac:dyDescent="0.3">
      <c r="A18" s="142"/>
      <c r="B18" s="125"/>
      <c r="C18" s="125"/>
      <c r="D18" s="125"/>
      <c r="E18" s="125"/>
      <c r="F18" s="300">
        <f>SUM(F7:F17)</f>
        <v>1</v>
      </c>
      <c r="G18" s="301" t="s">
        <v>55</v>
      </c>
      <c r="H18" s="301">
        <f>SUM(H7:H17)</f>
        <v>6</v>
      </c>
      <c r="I18" s="301" t="s">
        <v>55</v>
      </c>
      <c r="J18" s="301">
        <f>SUM(J7:J17)</f>
        <v>3</v>
      </c>
      <c r="K18" s="301" t="s">
        <v>55</v>
      </c>
      <c r="L18" s="301">
        <f>SUM(L7:L17)</f>
        <v>16</v>
      </c>
      <c r="M18" s="301" t="s">
        <v>55</v>
      </c>
      <c r="N18" s="302">
        <f>SUM(N7:N17)</f>
        <v>26</v>
      </c>
      <c r="O18" s="143"/>
      <c r="P18" s="143"/>
    </row>
    <row r="19" spans="1:17" x14ac:dyDescent="0.25">
      <c r="A19" s="144"/>
      <c r="B19" s="145"/>
      <c r="C19" s="145"/>
      <c r="D19" s="145"/>
      <c r="E19" s="145"/>
      <c r="F19" s="233"/>
      <c r="G19" s="146"/>
      <c r="H19" s="146"/>
      <c r="I19" s="146"/>
      <c r="J19" s="146"/>
      <c r="K19" s="146"/>
      <c r="L19" s="146"/>
      <c r="M19" s="146"/>
      <c r="N19" s="147"/>
      <c r="O19" s="148"/>
      <c r="P19" s="148"/>
    </row>
    <row r="20" spans="1:17" ht="15.75" thickBot="1" x14ac:dyDescent="0.3">
      <c r="A20" s="739" t="s">
        <v>79</v>
      </c>
      <c r="B20" s="740"/>
      <c r="C20" s="740"/>
      <c r="D20" s="740"/>
      <c r="E20" s="740"/>
      <c r="F20" s="740"/>
      <c r="G20" s="740"/>
      <c r="H20" s="740"/>
      <c r="I20" s="740"/>
      <c r="J20" s="740"/>
      <c r="K20" s="740"/>
      <c r="L20" s="740"/>
      <c r="M20" s="740"/>
      <c r="N20" s="740"/>
      <c r="O20" s="740"/>
      <c r="P20" s="741"/>
    </row>
    <row r="21" spans="1:17" ht="26.25" customHeight="1" thickBot="1" x14ac:dyDescent="0.3">
      <c r="A21" s="149" t="s">
        <v>0</v>
      </c>
      <c r="B21" s="246" t="s">
        <v>1</v>
      </c>
      <c r="C21" s="246" t="s">
        <v>2</v>
      </c>
      <c r="D21" s="246" t="s">
        <v>3</v>
      </c>
      <c r="E21" s="246" t="s">
        <v>4</v>
      </c>
      <c r="F21" s="695" t="s">
        <v>5</v>
      </c>
      <c r="G21" s="695"/>
      <c r="H21" s="695"/>
      <c r="I21" s="695"/>
      <c r="J21" s="695"/>
      <c r="K21" s="695"/>
      <c r="L21" s="695"/>
      <c r="M21" s="695"/>
      <c r="N21" s="695"/>
      <c r="O21" s="246" t="s">
        <v>62</v>
      </c>
      <c r="P21" s="151" t="s">
        <v>63</v>
      </c>
    </row>
    <row r="22" spans="1:17" x14ac:dyDescent="0.25">
      <c r="A22" s="696" t="str">
        <f>'Standard + Standard klein'!A22:A25</f>
        <v>Logistik</v>
      </c>
      <c r="B22" s="118" t="str">
        <f>'Standard + Standard klein'!B22</f>
        <v>BRK</v>
      </c>
      <c r="C22" s="118" t="str">
        <f>'Standard + Standard klein'!C22</f>
        <v>BRK</v>
      </c>
      <c r="D22" s="118" t="str">
        <f>'Standard + Standard klein'!D22</f>
        <v>BetLKW</v>
      </c>
      <c r="E22" s="118" t="str">
        <f>'Standard + Standard klein'!E22</f>
        <v>Rotkreuz Deggendorf 61/86/1</v>
      </c>
      <c r="F22" s="119">
        <f>'Standard + Standard klein'!F22</f>
        <v>0</v>
      </c>
      <c r="G22" s="119" t="str">
        <f>'Standard + Standard klein'!G22</f>
        <v>/</v>
      </c>
      <c r="H22" s="119">
        <f>'Standard + Standard klein'!H22</f>
        <v>0</v>
      </c>
      <c r="I22" s="119" t="str">
        <f>'Standard + Standard klein'!I22</f>
        <v>/</v>
      </c>
      <c r="J22" s="119">
        <f>'Standard + Standard klein'!J22</f>
        <v>1</v>
      </c>
      <c r="K22" s="119" t="str">
        <f>'Standard + Standard klein'!K22</f>
        <v>/</v>
      </c>
      <c r="L22" s="119">
        <f>'Standard + Standard klein'!L22</f>
        <v>1</v>
      </c>
      <c r="M22" s="119" t="str">
        <f>'Standard + Standard klein'!M22</f>
        <v>/</v>
      </c>
      <c r="N22" s="119">
        <f>'Standard + Standard klein'!N22</f>
        <v>2</v>
      </c>
      <c r="O22" s="118" t="str">
        <f>'Standard + Standard klein'!O22</f>
        <v/>
      </c>
      <c r="P22" s="135" t="str">
        <f>'Standard + Standard klein'!P22</f>
        <v/>
      </c>
    </row>
    <row r="23" spans="1:17" x14ac:dyDescent="0.25">
      <c r="A23" s="664"/>
      <c r="B23" s="152" t="str">
        <f>'Standard + Standard klein'!B23</f>
        <v>BRK</v>
      </c>
      <c r="C23" s="152" t="str">
        <f>'Standard + Standard klein'!C23</f>
        <v>BRK</v>
      </c>
      <c r="D23" s="152" t="str">
        <f>'Standard + Standard klein'!D23</f>
        <v>FKH</v>
      </c>
      <c r="E23" s="152" t="str">
        <f>'Standard + Standard klein'!E23</f>
        <v/>
      </c>
      <c r="F23" s="153" t="str">
        <f>'Standard + Standard klein'!F23</f>
        <v/>
      </c>
      <c r="G23" s="153" t="str">
        <f>'Standard + Standard klein'!G23</f>
        <v/>
      </c>
      <c r="H23" s="153" t="str">
        <f>'Standard + Standard klein'!H23</f>
        <v/>
      </c>
      <c r="I23" s="153" t="str">
        <f>'Standard + Standard klein'!I23</f>
        <v/>
      </c>
      <c r="J23" s="153" t="str">
        <f>'Standard + Standard klein'!J23</f>
        <v/>
      </c>
      <c r="K23" s="153" t="str">
        <f>'Standard + Standard klein'!K23</f>
        <v/>
      </c>
      <c r="L23" s="153" t="str">
        <f>'Standard + Standard klein'!L23</f>
        <v/>
      </c>
      <c r="M23" s="153" t="str">
        <f>'Standard + Standard klein'!M23</f>
        <v/>
      </c>
      <c r="N23" s="153" t="str">
        <f>'Standard + Standard klein'!N23</f>
        <v/>
      </c>
      <c r="O23" s="152" t="str">
        <f>'Standard + Standard klein'!O23</f>
        <v>gezogen RK 61/86/1</v>
      </c>
      <c r="P23" s="154" t="str">
        <f>'Standard + Standard klein'!P23</f>
        <v/>
      </c>
    </row>
    <row r="24" spans="1:17" x14ac:dyDescent="0.25">
      <c r="A24" s="664"/>
      <c r="B24" s="152" t="str">
        <f>'Standard + Standard klein'!B24</f>
        <v>BRK</v>
      </c>
      <c r="C24" s="152" t="str">
        <f>'Standard + Standard klein'!C24</f>
        <v>BRK</v>
      </c>
      <c r="D24" s="152" t="str">
        <f>'Standard + Standard klein'!D24</f>
        <v>KRAD</v>
      </c>
      <c r="E24" s="152" t="str">
        <f>'Standard + Standard klein'!E24</f>
        <v>Rotkreuz Deggendorf 17/1</v>
      </c>
      <c r="F24" s="153">
        <f>'Standard + Standard klein'!F24</f>
        <v>0</v>
      </c>
      <c r="G24" s="153" t="str">
        <f>'Standard + Standard klein'!G24</f>
        <v>/</v>
      </c>
      <c r="H24" s="153">
        <f>'Standard + Standard klein'!H24</f>
        <v>0</v>
      </c>
      <c r="I24" s="153" t="str">
        <f>'Standard + Standard klein'!I24</f>
        <v>/</v>
      </c>
      <c r="J24" s="153">
        <f>'Standard + Standard klein'!J24</f>
        <v>0</v>
      </c>
      <c r="K24" s="153" t="str">
        <f>'Standard + Standard klein'!K24</f>
        <v>/</v>
      </c>
      <c r="L24" s="153">
        <f>'Standard + Standard klein'!L24</f>
        <v>1</v>
      </c>
      <c r="M24" s="153" t="str">
        <f>'Standard + Standard klein'!M24</f>
        <v>/</v>
      </c>
      <c r="N24" s="153">
        <f>'Standard + Standard klein'!N24</f>
        <v>1</v>
      </c>
      <c r="O24" s="152" t="str">
        <f>'Standard + Standard klein'!O24</f>
        <v/>
      </c>
      <c r="P24" s="154" t="str">
        <f>'Standard + Standard klein'!P24</f>
        <v/>
      </c>
    </row>
    <row r="25" spans="1:17" ht="15.75" thickBot="1" x14ac:dyDescent="0.3">
      <c r="A25" s="664"/>
      <c r="B25" s="155" t="str">
        <f>'Standard + Standard klein'!B25</f>
        <v>BRK</v>
      </c>
      <c r="C25" s="155" t="str">
        <f>'Standard + Standard klein'!C25</f>
        <v>BRK</v>
      </c>
      <c r="D25" s="155" t="str">
        <f>'Standard + Standard klein'!D25</f>
        <v>Kombi</v>
      </c>
      <c r="E25" s="155" t="str">
        <f>'Standard + Standard klein'!E25</f>
        <v>Rotkreuz Deggendorf 61/80/1</v>
      </c>
      <c r="F25" s="156">
        <f>'Standard + Standard klein'!F25</f>
        <v>0</v>
      </c>
      <c r="G25" s="156" t="str">
        <f>'Standard + Standard klein'!G25</f>
        <v>/</v>
      </c>
      <c r="H25" s="156">
        <f>'Standard + Standard klein'!H25</f>
        <v>1</v>
      </c>
      <c r="I25" s="156" t="str">
        <f>'Standard + Standard klein'!I25</f>
        <v>/</v>
      </c>
      <c r="J25" s="156">
        <f>'Standard + Standard klein'!J25</f>
        <v>0</v>
      </c>
      <c r="K25" s="156" t="str">
        <f>'Standard + Standard klein'!K25</f>
        <v>/</v>
      </c>
      <c r="L25" s="156">
        <f>'Standard + Standard klein'!L25</f>
        <v>4</v>
      </c>
      <c r="M25" s="156" t="str">
        <f>'Standard + Standard klein'!M25</f>
        <v>/</v>
      </c>
      <c r="N25" s="156">
        <f>'Standard + Standard klein'!N25</f>
        <v>5</v>
      </c>
      <c r="O25" s="155" t="str">
        <f>'Standard + Standard klein'!O25</f>
        <v/>
      </c>
      <c r="P25" s="157" t="str">
        <f>'Standard + Standard klein'!P25</f>
        <v/>
      </c>
    </row>
    <row r="26" spans="1:17" x14ac:dyDescent="0.25">
      <c r="A26" s="234"/>
      <c r="B26" s="118" t="str">
        <f>'Standard + Standard klein'!B26</f>
        <v>THW</v>
      </c>
      <c r="C26" s="118" t="str">
        <f>'Standard + Standard klein'!C26</f>
        <v>THW</v>
      </c>
      <c r="D26" s="118" t="str">
        <f>'Standard + Standard klein'!D26</f>
        <v>LKW</v>
      </c>
      <c r="E26" s="118" t="str">
        <f>'Standard + Standard klein'!E26</f>
        <v>Heros DEG xxx/xxx</v>
      </c>
      <c r="F26" s="119">
        <f>'Standard + Standard klein'!F26</f>
        <v>0</v>
      </c>
      <c r="G26" s="119" t="str">
        <f>'Standard + Standard klein'!G26</f>
        <v>/</v>
      </c>
      <c r="H26" s="119">
        <f>'Standard + Standard klein'!H26</f>
        <v>0</v>
      </c>
      <c r="I26" s="119" t="str">
        <f>'Standard + Standard klein'!I26</f>
        <v>/</v>
      </c>
      <c r="J26" s="119">
        <f>'Standard + Standard klein'!J26</f>
        <v>1</v>
      </c>
      <c r="K26" s="119" t="str">
        <f>'Standard + Standard klein'!K26</f>
        <v>/</v>
      </c>
      <c r="L26" s="119">
        <f>'Standard + Standard klein'!L26</f>
        <v>2</v>
      </c>
      <c r="M26" s="119" t="str">
        <f>'Standard + Standard klein'!M26</f>
        <v>/</v>
      </c>
      <c r="N26" s="119">
        <f>'Standard + Standard klein'!N26</f>
        <v>3</v>
      </c>
      <c r="O26" s="118" t="str">
        <f>'Standard + Standard klein'!O26</f>
        <v>Das Zugfzg. wird lageabhängig von Seiten THW zugewiesen</v>
      </c>
      <c r="P26" s="135"/>
    </row>
    <row r="27" spans="1:17" ht="15.75" thickBot="1" x14ac:dyDescent="0.3">
      <c r="A27" s="159"/>
      <c r="B27" s="121" t="str">
        <f>'Standard + Standard klein'!B27</f>
        <v>THW</v>
      </c>
      <c r="C27" s="121" t="str">
        <f>'Standard + Standard klein'!C27</f>
        <v>THW</v>
      </c>
      <c r="D27" s="121" t="str">
        <f>'Standard + Standard klein'!D27</f>
        <v>Anhänger</v>
      </c>
      <c r="E27" s="121" t="str">
        <f>'Standard + Standard klein'!E27</f>
        <v/>
      </c>
      <c r="F27" s="136" t="str">
        <f>'Standard + Standard klein'!F27</f>
        <v/>
      </c>
      <c r="G27" s="136" t="str">
        <f>'Standard + Standard klein'!G27</f>
        <v/>
      </c>
      <c r="H27" s="136" t="str">
        <f>'Standard + Standard klein'!H27</f>
        <v/>
      </c>
      <c r="I27" s="136" t="str">
        <f>'Standard + Standard klein'!I27</f>
        <v/>
      </c>
      <c r="J27" s="136" t="str">
        <f>'Standard + Standard klein'!J27</f>
        <v/>
      </c>
      <c r="K27" s="136" t="str">
        <f>'Standard + Standard klein'!K27</f>
        <v/>
      </c>
      <c r="L27" s="136" t="str">
        <f>'Standard + Standard klein'!L27</f>
        <v/>
      </c>
      <c r="M27" s="136" t="str">
        <f>'Standard + Standard klein'!M27</f>
        <v/>
      </c>
      <c r="N27" s="136" t="str">
        <f>'Standard + Standard klein'!N27</f>
        <v/>
      </c>
      <c r="O27" s="121" t="str">
        <f>'Standard + Standard klein'!O27</f>
        <v>an THW-Zugfahrzeug</v>
      </c>
      <c r="P27" s="137" t="str">
        <f>'Standard + Standard klein'!P27</f>
        <v>Notstromaggregat 61 kVA</v>
      </c>
    </row>
    <row r="28" spans="1:17" ht="15.75" thickBot="1" x14ac:dyDescent="0.3">
      <c r="A28" s="160" t="str">
        <f>'Standard + Standard klein'!A28</f>
        <v>Sanitätsdienst</v>
      </c>
      <c r="B28" s="161" t="str">
        <f>'Standard + Standard klein'!B28</f>
        <v>MHD</v>
      </c>
      <c r="C28" s="162" t="str">
        <f>'Standard + Standard klein'!C28</f>
        <v>MHD</v>
      </c>
      <c r="D28" s="162" t="str">
        <f>'Standard + Standard klein'!D28</f>
        <v>RTW</v>
      </c>
      <c r="E28" s="162" t="str">
        <f>'Standard + Standard klein'!E28</f>
        <v>Johannes Deggendorf 71/70</v>
      </c>
      <c r="F28" s="163">
        <f>'Standard + Standard klein'!F28</f>
        <v>0</v>
      </c>
      <c r="G28" s="163" t="str">
        <f>'Standard + Standard klein'!G28</f>
        <v>/</v>
      </c>
      <c r="H28" s="163">
        <f>'Standard + Standard klein'!H28</f>
        <v>0</v>
      </c>
      <c r="I28" s="163" t="str">
        <f>'Standard + Standard klein'!I28</f>
        <v>/</v>
      </c>
      <c r="J28" s="163">
        <f>'Standard + Standard klein'!J28</f>
        <v>0</v>
      </c>
      <c r="K28" s="163" t="str">
        <f>'Standard + Standard klein'!K28</f>
        <v>/</v>
      </c>
      <c r="L28" s="163">
        <f>'Standard + Standard klein'!L28</f>
        <v>2</v>
      </c>
      <c r="M28" s="163" t="str">
        <f>'Standard + Standard klein'!M28</f>
        <v>/</v>
      </c>
      <c r="N28" s="163">
        <f>'Standard + Standard klein'!N28</f>
        <v>2</v>
      </c>
      <c r="O28" s="162" t="str">
        <f>'Standard + Standard klein'!O28</f>
        <v/>
      </c>
      <c r="P28" s="164" t="str">
        <f>'Standard + Standard klein'!P28</f>
        <v/>
      </c>
      <c r="Q28" s="36"/>
    </row>
    <row r="29" spans="1:17" ht="15.75" thickBot="1" x14ac:dyDescent="0.3">
      <c r="A29" s="142"/>
      <c r="B29" s="125"/>
      <c r="C29" s="125"/>
      <c r="D29" s="125"/>
      <c r="E29" s="125"/>
      <c r="F29" s="235">
        <f>SUM(F22:F28)</f>
        <v>0</v>
      </c>
      <c r="G29" s="236" t="s">
        <v>55</v>
      </c>
      <c r="H29" s="236">
        <f>SUM(H22:H28)</f>
        <v>1</v>
      </c>
      <c r="I29" s="236" t="s">
        <v>55</v>
      </c>
      <c r="J29" s="236">
        <f>SUM(J22:J28)</f>
        <v>2</v>
      </c>
      <c r="K29" s="236" t="s">
        <v>55</v>
      </c>
      <c r="L29" s="236">
        <f>SUM(L22:L28)</f>
        <v>10</v>
      </c>
      <c r="M29" s="236" t="s">
        <v>55</v>
      </c>
      <c r="N29" s="237">
        <f>SUM(N22:N28)</f>
        <v>13</v>
      </c>
      <c r="O29" s="143"/>
      <c r="P29" s="143"/>
    </row>
    <row r="30" spans="1:17" x14ac:dyDescent="0.25">
      <c r="A30" s="13"/>
      <c r="B30" s="14"/>
      <c r="C30" s="14"/>
      <c r="D30" s="14"/>
      <c r="E30" s="14"/>
      <c r="F30" s="95"/>
      <c r="G30" s="95"/>
      <c r="H30" s="95"/>
      <c r="I30" s="95"/>
      <c r="J30" s="95"/>
      <c r="K30" s="95"/>
      <c r="L30" s="95"/>
      <c r="M30" s="95"/>
      <c r="N30" s="32"/>
      <c r="O30" s="15"/>
      <c r="P30" s="15"/>
    </row>
    <row r="31" spans="1:17" s="33" customFormat="1" x14ac:dyDescent="0.25">
      <c r="A31" s="13"/>
      <c r="B31" s="14"/>
      <c r="C31" s="14"/>
      <c r="D31" s="14"/>
      <c r="E31" s="14"/>
      <c r="F31" s="95"/>
      <c r="G31" s="95"/>
      <c r="H31" s="95"/>
      <c r="I31" s="95"/>
      <c r="J31" s="95"/>
      <c r="K31" s="95"/>
      <c r="L31" s="95"/>
      <c r="M31" s="95"/>
      <c r="N31" s="32"/>
      <c r="O31" s="15"/>
      <c r="P31" s="15"/>
    </row>
    <row r="32" spans="1:17" x14ac:dyDescent="0.25">
      <c r="A32" s="107" t="s">
        <v>388</v>
      </c>
      <c r="B32" s="108"/>
      <c r="C32" s="108"/>
      <c r="D32" s="108"/>
      <c r="E32" s="108"/>
      <c r="F32" s="139"/>
      <c r="G32" s="108"/>
      <c r="H32" s="108"/>
      <c r="I32" s="108"/>
    </row>
    <row r="33" spans="1:16" x14ac:dyDescent="0.25">
      <c r="A33" s="107" t="s">
        <v>389</v>
      </c>
      <c r="B33" s="108"/>
      <c r="C33" s="108"/>
      <c r="D33" s="108"/>
      <c r="E33" s="108"/>
      <c r="F33" s="139"/>
      <c r="G33" s="108"/>
      <c r="H33" s="108"/>
      <c r="I33" s="108"/>
    </row>
    <row r="34" spans="1:16" ht="15.75" thickBot="1" x14ac:dyDescent="0.3"/>
    <row r="35" spans="1:16" x14ac:dyDescent="0.25">
      <c r="A35" s="742" t="s">
        <v>324</v>
      </c>
      <c r="B35" s="743"/>
      <c r="C35" s="743"/>
      <c r="D35" s="743"/>
      <c r="E35" s="743"/>
      <c r="F35" s="743"/>
      <c r="G35" s="743"/>
      <c r="H35" s="743"/>
      <c r="I35" s="743"/>
      <c r="J35" s="743"/>
      <c r="K35" s="743"/>
      <c r="L35" s="743"/>
      <c r="M35" s="743"/>
      <c r="N35" s="743"/>
      <c r="O35" s="743"/>
      <c r="P35" s="744"/>
    </row>
    <row r="36" spans="1:16" ht="26.25" thickBot="1" x14ac:dyDescent="0.3">
      <c r="A36" s="257" t="s">
        <v>0</v>
      </c>
      <c r="B36" s="254" t="s">
        <v>1</v>
      </c>
      <c r="C36" s="254" t="s">
        <v>2</v>
      </c>
      <c r="D36" s="254" t="s">
        <v>3</v>
      </c>
      <c r="E36" s="254" t="s">
        <v>4</v>
      </c>
      <c r="F36" s="725" t="s">
        <v>5</v>
      </c>
      <c r="G36" s="725"/>
      <c r="H36" s="725"/>
      <c r="I36" s="725"/>
      <c r="J36" s="725"/>
      <c r="K36" s="725"/>
      <c r="L36" s="725"/>
      <c r="M36" s="725"/>
      <c r="N36" s="725"/>
      <c r="O36" s="276" t="s">
        <v>62</v>
      </c>
      <c r="P36" s="351" t="s">
        <v>63</v>
      </c>
    </row>
    <row r="37" spans="1:16" x14ac:dyDescent="0.25">
      <c r="A37" s="726" t="s">
        <v>8</v>
      </c>
      <c r="B37" s="479" t="s">
        <v>26</v>
      </c>
      <c r="C37" s="479" t="s">
        <v>35</v>
      </c>
      <c r="D37" s="479" t="s">
        <v>265</v>
      </c>
      <c r="E37" s="479" t="s">
        <v>267</v>
      </c>
      <c r="F37" s="480">
        <v>0</v>
      </c>
      <c r="G37" s="480" t="s">
        <v>55</v>
      </c>
      <c r="H37" s="480">
        <v>0</v>
      </c>
      <c r="I37" s="480" t="s">
        <v>55</v>
      </c>
      <c r="J37" s="480">
        <v>1</v>
      </c>
      <c r="K37" s="480" t="s">
        <v>55</v>
      </c>
      <c r="L37" s="480">
        <v>2</v>
      </c>
      <c r="M37" s="480" t="s">
        <v>55</v>
      </c>
      <c r="N37" s="481">
        <f t="shared" ref="N37:N50" si="0">L37+J37+H37+F37</f>
        <v>3</v>
      </c>
      <c r="O37" s="417"/>
      <c r="P37" s="418"/>
    </row>
    <row r="38" spans="1:16" x14ac:dyDescent="0.25">
      <c r="A38" s="727"/>
      <c r="B38" s="169" t="s">
        <v>17</v>
      </c>
      <c r="C38" s="169" t="s">
        <v>17</v>
      </c>
      <c r="D38" s="169" t="s">
        <v>265</v>
      </c>
      <c r="E38" s="169" t="s">
        <v>159</v>
      </c>
      <c r="F38" s="241">
        <v>0</v>
      </c>
      <c r="G38" s="241" t="s">
        <v>55</v>
      </c>
      <c r="H38" s="241">
        <v>0</v>
      </c>
      <c r="I38" s="241" t="s">
        <v>55</v>
      </c>
      <c r="J38" s="241">
        <v>1</v>
      </c>
      <c r="K38" s="241" t="s">
        <v>55</v>
      </c>
      <c r="L38" s="241">
        <v>2</v>
      </c>
      <c r="M38" s="241" t="s">
        <v>55</v>
      </c>
      <c r="N38" s="242">
        <f t="shared" si="0"/>
        <v>3</v>
      </c>
      <c r="O38" s="419"/>
      <c r="P38" s="420"/>
    </row>
    <row r="39" spans="1:16" x14ac:dyDescent="0.25">
      <c r="A39" s="727"/>
      <c r="B39" s="169" t="s">
        <v>47</v>
      </c>
      <c r="C39" s="169" t="s">
        <v>47</v>
      </c>
      <c r="D39" s="169" t="s">
        <v>266</v>
      </c>
      <c r="E39" s="169" t="s">
        <v>268</v>
      </c>
      <c r="F39" s="241">
        <v>0</v>
      </c>
      <c r="G39" s="241" t="s">
        <v>55</v>
      </c>
      <c r="H39" s="241">
        <v>0</v>
      </c>
      <c r="I39" s="241" t="s">
        <v>55</v>
      </c>
      <c r="J39" s="241">
        <v>1</v>
      </c>
      <c r="K39" s="241" t="s">
        <v>55</v>
      </c>
      <c r="L39" s="241">
        <v>2</v>
      </c>
      <c r="M39" s="241" t="s">
        <v>55</v>
      </c>
      <c r="N39" s="242">
        <f t="shared" si="0"/>
        <v>3</v>
      </c>
      <c r="O39" s="463"/>
      <c r="P39" s="420"/>
    </row>
    <row r="40" spans="1:16" x14ac:dyDescent="0.25">
      <c r="A40" s="727"/>
      <c r="B40" s="169" t="s">
        <v>13</v>
      </c>
      <c r="C40" s="169" t="s">
        <v>13</v>
      </c>
      <c r="D40" s="169" t="s">
        <v>265</v>
      </c>
      <c r="E40" s="169" t="s">
        <v>293</v>
      </c>
      <c r="F40" s="241">
        <v>0</v>
      </c>
      <c r="G40" s="241" t="s">
        <v>55</v>
      </c>
      <c r="H40" s="241">
        <v>0</v>
      </c>
      <c r="I40" s="241" t="s">
        <v>55</v>
      </c>
      <c r="J40" s="241">
        <v>1</v>
      </c>
      <c r="K40" s="241" t="s">
        <v>55</v>
      </c>
      <c r="L40" s="241">
        <v>1</v>
      </c>
      <c r="M40" s="241" t="s">
        <v>55</v>
      </c>
      <c r="N40" s="242">
        <f t="shared" si="0"/>
        <v>2</v>
      </c>
      <c r="O40" s="419"/>
      <c r="P40" s="506"/>
    </row>
    <row r="41" spans="1:16" x14ac:dyDescent="0.25">
      <c r="A41" s="727"/>
      <c r="B41" s="169" t="s">
        <v>26</v>
      </c>
      <c r="C41" s="169" t="s">
        <v>26</v>
      </c>
      <c r="D41" s="169" t="s">
        <v>269</v>
      </c>
      <c r="E41" s="169" t="s">
        <v>130</v>
      </c>
      <c r="F41" s="241">
        <v>0</v>
      </c>
      <c r="G41" s="241" t="s">
        <v>55</v>
      </c>
      <c r="H41" s="241">
        <v>0</v>
      </c>
      <c r="I41" s="241" t="s">
        <v>55</v>
      </c>
      <c r="J41" s="241">
        <v>1</v>
      </c>
      <c r="K41" s="241" t="s">
        <v>55</v>
      </c>
      <c r="L41" s="241">
        <v>1</v>
      </c>
      <c r="M41" s="241" t="s">
        <v>55</v>
      </c>
      <c r="N41" s="242">
        <f t="shared" si="0"/>
        <v>2</v>
      </c>
      <c r="O41" s="419"/>
      <c r="P41" s="420"/>
    </row>
    <row r="42" spans="1:16" x14ac:dyDescent="0.25">
      <c r="A42" s="727"/>
      <c r="B42" s="73" t="s">
        <v>10</v>
      </c>
      <c r="C42" s="73" t="s">
        <v>46</v>
      </c>
      <c r="D42" s="73" t="s">
        <v>344</v>
      </c>
      <c r="E42" s="73" t="s">
        <v>345</v>
      </c>
      <c r="F42" s="265">
        <v>0</v>
      </c>
      <c r="G42" s="265" t="s">
        <v>55</v>
      </c>
      <c r="H42" s="265">
        <v>0</v>
      </c>
      <c r="I42" s="265" t="s">
        <v>55</v>
      </c>
      <c r="J42" s="265">
        <v>1</v>
      </c>
      <c r="K42" s="265" t="s">
        <v>55</v>
      </c>
      <c r="L42" s="265">
        <v>8</v>
      </c>
      <c r="M42" s="265" t="s">
        <v>55</v>
      </c>
      <c r="N42" s="266">
        <f t="shared" si="0"/>
        <v>9</v>
      </c>
      <c r="O42" s="475"/>
      <c r="P42" s="476"/>
    </row>
    <row r="43" spans="1:16" x14ac:dyDescent="0.25">
      <c r="A43" s="727"/>
      <c r="B43" s="73" t="s">
        <v>96</v>
      </c>
      <c r="C43" s="73" t="s">
        <v>270</v>
      </c>
      <c r="D43" s="73" t="s">
        <v>249</v>
      </c>
      <c r="E43" s="73" t="s">
        <v>271</v>
      </c>
      <c r="F43" s="265">
        <v>0</v>
      </c>
      <c r="G43" s="265" t="s">
        <v>55</v>
      </c>
      <c r="H43" s="265">
        <v>0</v>
      </c>
      <c r="I43" s="265" t="s">
        <v>55</v>
      </c>
      <c r="J43" s="265">
        <v>1</v>
      </c>
      <c r="K43" s="265" t="s">
        <v>55</v>
      </c>
      <c r="L43" s="265">
        <v>5</v>
      </c>
      <c r="M43" s="265" t="s">
        <v>55</v>
      </c>
      <c r="N43" s="266">
        <f t="shared" si="0"/>
        <v>6</v>
      </c>
      <c r="O43" s="475"/>
      <c r="P43" s="476"/>
    </row>
    <row r="44" spans="1:16" x14ac:dyDescent="0.25">
      <c r="A44" s="727"/>
      <c r="B44" s="73" t="s">
        <v>17</v>
      </c>
      <c r="C44" s="73" t="s">
        <v>272</v>
      </c>
      <c r="D44" s="73" t="s">
        <v>249</v>
      </c>
      <c r="E44" s="73" t="s">
        <v>273</v>
      </c>
      <c r="F44" s="265">
        <v>0</v>
      </c>
      <c r="G44" s="265" t="s">
        <v>55</v>
      </c>
      <c r="H44" s="265">
        <v>0</v>
      </c>
      <c r="I44" s="265" t="s">
        <v>55</v>
      </c>
      <c r="J44" s="265">
        <v>1</v>
      </c>
      <c r="K44" s="265" t="s">
        <v>55</v>
      </c>
      <c r="L44" s="265">
        <v>5</v>
      </c>
      <c r="M44" s="265" t="s">
        <v>55</v>
      </c>
      <c r="N44" s="266">
        <f t="shared" si="0"/>
        <v>6</v>
      </c>
      <c r="O44" s="475"/>
      <c r="P44" s="476"/>
    </row>
    <row r="45" spans="1:16" x14ac:dyDescent="0.25">
      <c r="A45" s="727"/>
      <c r="B45" s="73" t="s">
        <v>17</v>
      </c>
      <c r="C45" s="73" t="s">
        <v>274</v>
      </c>
      <c r="D45" s="73" t="s">
        <v>249</v>
      </c>
      <c r="E45" s="73" t="s">
        <v>275</v>
      </c>
      <c r="F45" s="265">
        <v>0</v>
      </c>
      <c r="G45" s="265" t="s">
        <v>55</v>
      </c>
      <c r="H45" s="265">
        <v>0</v>
      </c>
      <c r="I45" s="265" t="s">
        <v>55</v>
      </c>
      <c r="J45" s="265">
        <v>1</v>
      </c>
      <c r="K45" s="265" t="s">
        <v>55</v>
      </c>
      <c r="L45" s="265">
        <v>5</v>
      </c>
      <c r="M45" s="265" t="s">
        <v>55</v>
      </c>
      <c r="N45" s="266">
        <f t="shared" si="0"/>
        <v>6</v>
      </c>
      <c r="O45" s="475"/>
      <c r="P45" s="476"/>
    </row>
    <row r="46" spans="1:16" x14ac:dyDescent="0.25">
      <c r="A46" s="727"/>
      <c r="B46" s="73" t="s">
        <v>175</v>
      </c>
      <c r="C46" s="73" t="s">
        <v>101</v>
      </c>
      <c r="D46" s="73" t="s">
        <v>133</v>
      </c>
      <c r="E46" s="73" t="s">
        <v>222</v>
      </c>
      <c r="F46" s="265">
        <v>0</v>
      </c>
      <c r="G46" s="265" t="s">
        <v>55</v>
      </c>
      <c r="H46" s="265">
        <v>0</v>
      </c>
      <c r="I46" s="265" t="s">
        <v>55</v>
      </c>
      <c r="J46" s="265">
        <v>1</v>
      </c>
      <c r="K46" s="265" t="s">
        <v>55</v>
      </c>
      <c r="L46" s="265">
        <v>5</v>
      </c>
      <c r="M46" s="265" t="s">
        <v>55</v>
      </c>
      <c r="N46" s="266">
        <f t="shared" si="0"/>
        <v>6</v>
      </c>
      <c r="O46" s="475" t="s">
        <v>355</v>
      </c>
      <c r="P46" s="476"/>
    </row>
    <row r="47" spans="1:16" x14ac:dyDescent="0.25">
      <c r="A47" s="727"/>
      <c r="B47" s="567" t="s">
        <v>32</v>
      </c>
      <c r="C47" s="567" t="s">
        <v>32</v>
      </c>
      <c r="D47" s="567" t="s">
        <v>28</v>
      </c>
      <c r="E47" s="567" t="s">
        <v>206</v>
      </c>
      <c r="F47" s="568">
        <v>0</v>
      </c>
      <c r="G47" s="568" t="s">
        <v>55</v>
      </c>
      <c r="H47" s="568">
        <v>1</v>
      </c>
      <c r="I47" s="568" t="s">
        <v>55</v>
      </c>
      <c r="J47" s="568">
        <v>1</v>
      </c>
      <c r="K47" s="568" t="s">
        <v>55</v>
      </c>
      <c r="L47" s="568">
        <v>4</v>
      </c>
      <c r="M47" s="568" t="s">
        <v>55</v>
      </c>
      <c r="N47" s="266">
        <f t="shared" si="0"/>
        <v>6</v>
      </c>
      <c r="O47" s="569" t="s">
        <v>276</v>
      </c>
      <c r="P47" s="570" t="s">
        <v>71</v>
      </c>
    </row>
    <row r="48" spans="1:16" x14ac:dyDescent="0.25">
      <c r="A48" s="727"/>
      <c r="B48" s="567" t="s">
        <v>10</v>
      </c>
      <c r="C48" s="567" t="s">
        <v>10</v>
      </c>
      <c r="D48" s="567" t="s">
        <v>28</v>
      </c>
      <c r="E48" s="567" t="s">
        <v>259</v>
      </c>
      <c r="F48" s="568">
        <v>0</v>
      </c>
      <c r="G48" s="568" t="s">
        <v>55</v>
      </c>
      <c r="H48" s="568">
        <v>0</v>
      </c>
      <c r="I48" s="568" t="s">
        <v>55</v>
      </c>
      <c r="J48" s="568">
        <v>1</v>
      </c>
      <c r="K48" s="568" t="s">
        <v>55</v>
      </c>
      <c r="L48" s="568">
        <v>1</v>
      </c>
      <c r="M48" s="568" t="s">
        <v>55</v>
      </c>
      <c r="N48" s="266">
        <f t="shared" si="0"/>
        <v>2</v>
      </c>
      <c r="O48" s="569" t="s">
        <v>356</v>
      </c>
      <c r="P48" s="570"/>
    </row>
    <row r="49" spans="1:16" x14ac:dyDescent="0.25">
      <c r="A49" s="727"/>
      <c r="B49" s="567" t="s">
        <v>26</v>
      </c>
      <c r="C49" s="567" t="s">
        <v>360</v>
      </c>
      <c r="D49" s="567" t="s">
        <v>106</v>
      </c>
      <c r="E49" s="567" t="s">
        <v>241</v>
      </c>
      <c r="F49" s="568">
        <v>0</v>
      </c>
      <c r="G49" s="568" t="s">
        <v>55</v>
      </c>
      <c r="H49" s="568">
        <v>0</v>
      </c>
      <c r="I49" s="568" t="s">
        <v>55</v>
      </c>
      <c r="J49" s="568">
        <v>1</v>
      </c>
      <c r="K49" s="568" t="s">
        <v>55</v>
      </c>
      <c r="L49" s="568">
        <v>5</v>
      </c>
      <c r="M49" s="568" t="s">
        <v>55</v>
      </c>
      <c r="N49" s="266">
        <f t="shared" si="0"/>
        <v>6</v>
      </c>
      <c r="O49" s="569" t="s">
        <v>359</v>
      </c>
      <c r="P49" s="570"/>
    </row>
    <row r="50" spans="1:16" ht="15.75" thickBot="1" x14ac:dyDescent="0.3">
      <c r="A50" s="728"/>
      <c r="B50" s="571" t="s">
        <v>26</v>
      </c>
      <c r="C50" s="571" t="s">
        <v>360</v>
      </c>
      <c r="D50" s="571" t="s">
        <v>367</v>
      </c>
      <c r="E50" s="571" t="s">
        <v>377</v>
      </c>
      <c r="F50" s="586">
        <v>0</v>
      </c>
      <c r="G50" s="586" t="s">
        <v>55</v>
      </c>
      <c r="H50" s="586">
        <v>0</v>
      </c>
      <c r="I50" s="586" t="s">
        <v>55</v>
      </c>
      <c r="J50" s="586">
        <v>1</v>
      </c>
      <c r="K50" s="586" t="s">
        <v>55</v>
      </c>
      <c r="L50" s="586">
        <v>1</v>
      </c>
      <c r="M50" s="586" t="s">
        <v>55</v>
      </c>
      <c r="N50" s="266">
        <f t="shared" si="0"/>
        <v>2</v>
      </c>
      <c r="O50" s="589"/>
      <c r="P50" s="574" t="s">
        <v>70</v>
      </c>
    </row>
    <row r="51" spans="1:16" ht="15.75" thickBot="1" x14ac:dyDescent="0.3">
      <c r="A51" s="35"/>
      <c r="B51" s="14"/>
      <c r="C51" s="14"/>
      <c r="D51" s="14"/>
      <c r="E51" s="14"/>
      <c r="F51" s="37">
        <f>SUM(F37:F50)</f>
        <v>0</v>
      </c>
      <c r="G51" s="38" t="s">
        <v>55</v>
      </c>
      <c r="H51" s="38">
        <f>SUM(H37:H50)</f>
        <v>1</v>
      </c>
      <c r="I51" s="38" t="s">
        <v>55</v>
      </c>
      <c r="J51" s="38">
        <f>SUM(J37:J50)</f>
        <v>14</v>
      </c>
      <c r="K51" s="38" t="s">
        <v>55</v>
      </c>
      <c r="L51" s="38">
        <f>SUM(L37:L50)</f>
        <v>47</v>
      </c>
      <c r="M51" s="38" t="s">
        <v>55</v>
      </c>
      <c r="N51" s="39">
        <f>SUM(N37:N50)</f>
        <v>62</v>
      </c>
      <c r="O51" s="15"/>
      <c r="P51" s="15"/>
    </row>
    <row r="52" spans="1:16" ht="15.75" thickBot="1" x14ac:dyDescent="0.3">
      <c r="A52" s="35"/>
    </row>
    <row r="53" spans="1:16" ht="15.75" thickBot="1" x14ac:dyDescent="0.3">
      <c r="A53" s="13"/>
      <c r="D53" s="691" t="s">
        <v>328</v>
      </c>
      <c r="E53" s="692"/>
      <c r="F53" s="98">
        <f>F51+F29+F18</f>
        <v>1</v>
      </c>
      <c r="G53" s="282" t="s">
        <v>55</v>
      </c>
      <c r="H53" s="280">
        <f>H51+H29+H18</f>
        <v>8</v>
      </c>
      <c r="I53" s="280" t="s">
        <v>55</v>
      </c>
      <c r="J53" s="280">
        <f>J51+J29+J18</f>
        <v>19</v>
      </c>
      <c r="K53" s="280" t="s">
        <v>55</v>
      </c>
      <c r="L53" s="280">
        <f>L51+L29+L18</f>
        <v>73</v>
      </c>
      <c r="M53" s="280" t="s">
        <v>55</v>
      </c>
      <c r="N53" s="285">
        <f>N51+N29+N18</f>
        <v>101</v>
      </c>
    </row>
    <row r="54" spans="1:16" ht="15.75" thickBot="1" x14ac:dyDescent="0.3">
      <c r="D54" s="657" t="s">
        <v>183</v>
      </c>
      <c r="E54" s="658"/>
      <c r="F54" s="283">
        <f>1+COUNTIF(F7:F17,0)+COUNTIF(F22:F28,0)+COUNTIF(F37:F50,0)</f>
        <v>28</v>
      </c>
      <c r="G54" s="659" t="s">
        <v>185</v>
      </c>
      <c r="H54" s="659"/>
      <c r="I54" s="659"/>
      <c r="J54" s="659"/>
      <c r="K54" s="659"/>
      <c r="L54" s="659"/>
      <c r="M54" s="659"/>
      <c r="N54" s="658"/>
    </row>
    <row r="55" spans="1:16" ht="15.75" thickBot="1" x14ac:dyDescent="0.3">
      <c r="D55" s="660" t="s">
        <v>184</v>
      </c>
      <c r="E55" s="661"/>
      <c r="F55" s="284">
        <f>COUNTBLANK(F7:F17)+COUNTBLANK(F22:F28)+COUNTBLANK(F37:F50)</f>
        <v>4</v>
      </c>
      <c r="G55" s="662" t="s">
        <v>186</v>
      </c>
      <c r="H55" s="662"/>
      <c r="I55" s="662"/>
      <c r="J55" s="662"/>
      <c r="K55" s="662"/>
      <c r="L55" s="662"/>
      <c r="M55" s="662"/>
      <c r="N55" s="661"/>
    </row>
    <row r="56" spans="1:16" x14ac:dyDescent="0.25">
      <c r="D56" s="95"/>
      <c r="E56" s="95"/>
      <c r="F56" s="251"/>
      <c r="G56" s="95"/>
      <c r="H56" s="95"/>
      <c r="I56" s="95"/>
      <c r="J56" s="95"/>
      <c r="K56" s="95"/>
      <c r="L56" s="95"/>
      <c r="M56" s="95"/>
      <c r="N56" s="95"/>
    </row>
    <row r="57" spans="1:16" ht="15.75" thickBot="1" x14ac:dyDescent="0.3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</row>
    <row r="58" spans="1:16" ht="15.75" thickBot="1" x14ac:dyDescent="0.3">
      <c r="A58" s="685" t="s">
        <v>381</v>
      </c>
      <c r="B58" s="686"/>
      <c r="C58" s="686"/>
      <c r="D58" s="686"/>
      <c r="E58" s="686"/>
      <c r="F58" s="686"/>
      <c r="G58" s="686"/>
      <c r="H58" s="686"/>
      <c r="I58" s="686"/>
      <c r="J58" s="686"/>
      <c r="K58" s="686"/>
      <c r="L58" s="686"/>
      <c r="M58" s="686"/>
      <c r="N58" s="686"/>
      <c r="O58" s="686"/>
      <c r="P58" s="687"/>
    </row>
    <row r="59" spans="1:16" ht="26.25" thickBot="1" x14ac:dyDescent="0.3">
      <c r="A59" s="207" t="s">
        <v>0</v>
      </c>
      <c r="B59" s="494" t="s">
        <v>1</v>
      </c>
      <c r="C59" s="494" t="s">
        <v>2</v>
      </c>
      <c r="D59" s="494" t="s">
        <v>3</v>
      </c>
      <c r="E59" s="494" t="s">
        <v>4</v>
      </c>
      <c r="F59" s="745" t="s">
        <v>5</v>
      </c>
      <c r="G59" s="746"/>
      <c r="H59" s="746"/>
      <c r="I59" s="746"/>
      <c r="J59" s="746"/>
      <c r="K59" s="746"/>
      <c r="L59" s="746"/>
      <c r="M59" s="746"/>
      <c r="N59" s="747"/>
      <c r="O59" s="493" t="s">
        <v>62</v>
      </c>
      <c r="P59" s="9" t="s">
        <v>63</v>
      </c>
    </row>
    <row r="60" spans="1:16" x14ac:dyDescent="0.25">
      <c r="A60" s="696" t="s">
        <v>352</v>
      </c>
      <c r="B60" s="169" t="s">
        <v>13</v>
      </c>
      <c r="C60" s="169" t="s">
        <v>351</v>
      </c>
      <c r="D60" s="169" t="s">
        <v>99</v>
      </c>
      <c r="E60" s="169" t="s">
        <v>353</v>
      </c>
      <c r="F60" s="241">
        <v>0</v>
      </c>
      <c r="G60" s="241" t="s">
        <v>55</v>
      </c>
      <c r="H60" s="241">
        <v>0</v>
      </c>
      <c r="I60" s="241" t="s">
        <v>55</v>
      </c>
      <c r="J60" s="241">
        <v>1</v>
      </c>
      <c r="K60" s="241" t="s">
        <v>55</v>
      </c>
      <c r="L60" s="241">
        <v>7</v>
      </c>
      <c r="M60" s="241" t="s">
        <v>55</v>
      </c>
      <c r="N60" s="242">
        <f t="shared" ref="N60:N68" si="1">L60+J60+H60+F60</f>
        <v>8</v>
      </c>
      <c r="O60" s="444"/>
      <c r="P60" s="445"/>
    </row>
    <row r="61" spans="1:16" x14ac:dyDescent="0.25">
      <c r="A61" s="664"/>
      <c r="B61" s="73" t="s">
        <v>13</v>
      </c>
      <c r="C61" s="73" t="s">
        <v>13</v>
      </c>
      <c r="D61" s="73" t="s">
        <v>99</v>
      </c>
      <c r="E61" s="73" t="s">
        <v>15</v>
      </c>
      <c r="F61" s="265">
        <v>0</v>
      </c>
      <c r="G61" s="651" t="s">
        <v>55</v>
      </c>
      <c r="H61" s="265">
        <v>0</v>
      </c>
      <c r="I61" s="651" t="s">
        <v>55</v>
      </c>
      <c r="J61" s="265">
        <v>1</v>
      </c>
      <c r="K61" s="651" t="s">
        <v>55</v>
      </c>
      <c r="L61" s="265">
        <v>7</v>
      </c>
      <c r="M61" s="651" t="s">
        <v>55</v>
      </c>
      <c r="N61" s="266">
        <f t="shared" si="1"/>
        <v>8</v>
      </c>
      <c r="O61" s="475" t="s">
        <v>276</v>
      </c>
      <c r="P61" s="652"/>
    </row>
    <row r="62" spans="1:16" x14ac:dyDescent="0.25">
      <c r="A62" s="664"/>
      <c r="B62" s="653" t="s">
        <v>32</v>
      </c>
      <c r="C62" s="653" t="s">
        <v>32</v>
      </c>
      <c r="D62" s="653" t="s">
        <v>28</v>
      </c>
      <c r="E62" s="653" t="s">
        <v>206</v>
      </c>
      <c r="F62" s="651">
        <v>0</v>
      </c>
      <c r="G62" s="651" t="s">
        <v>55</v>
      </c>
      <c r="H62" s="651">
        <v>1</v>
      </c>
      <c r="I62" s="651" t="s">
        <v>55</v>
      </c>
      <c r="J62" s="651">
        <v>1</v>
      </c>
      <c r="K62" s="651" t="s">
        <v>55</v>
      </c>
      <c r="L62" s="651">
        <v>4</v>
      </c>
      <c r="M62" s="651" t="s">
        <v>55</v>
      </c>
      <c r="N62" s="266">
        <f t="shared" si="1"/>
        <v>6</v>
      </c>
      <c r="O62" s="654"/>
      <c r="P62" s="653" t="s">
        <v>71</v>
      </c>
    </row>
    <row r="63" spans="1:16" x14ac:dyDescent="0.25">
      <c r="A63" s="664"/>
      <c r="B63" s="73" t="s">
        <v>175</v>
      </c>
      <c r="C63" s="73" t="s">
        <v>101</v>
      </c>
      <c r="D63" s="73" t="s">
        <v>106</v>
      </c>
      <c r="E63" s="73" t="s">
        <v>354</v>
      </c>
      <c r="F63" s="265">
        <v>0</v>
      </c>
      <c r="G63" s="265" t="s">
        <v>55</v>
      </c>
      <c r="H63" s="265">
        <v>0</v>
      </c>
      <c r="I63" s="265" t="s">
        <v>55</v>
      </c>
      <c r="J63" s="265">
        <v>1</v>
      </c>
      <c r="K63" s="265" t="s">
        <v>55</v>
      </c>
      <c r="L63" s="265">
        <v>7</v>
      </c>
      <c r="M63" s="265" t="s">
        <v>55</v>
      </c>
      <c r="N63" s="266">
        <f>L63+J63+H63+F63</f>
        <v>8</v>
      </c>
      <c r="O63" s="475"/>
      <c r="P63" s="655"/>
    </row>
    <row r="64" spans="1:16" x14ac:dyDescent="0.25">
      <c r="A64" s="664"/>
      <c r="B64" s="73" t="s">
        <v>175</v>
      </c>
      <c r="C64" s="73" t="s">
        <v>101</v>
      </c>
      <c r="D64" s="73" t="s">
        <v>133</v>
      </c>
      <c r="E64" s="73" t="s">
        <v>222</v>
      </c>
      <c r="F64" s="568">
        <v>0</v>
      </c>
      <c r="G64" s="568" t="s">
        <v>55</v>
      </c>
      <c r="H64" s="568">
        <v>0</v>
      </c>
      <c r="I64" s="568" t="s">
        <v>55</v>
      </c>
      <c r="J64" s="265">
        <v>1</v>
      </c>
      <c r="K64" s="568" t="s">
        <v>55</v>
      </c>
      <c r="L64" s="265">
        <v>2</v>
      </c>
      <c r="M64" s="568" t="s">
        <v>55</v>
      </c>
      <c r="N64" s="266">
        <f t="shared" si="1"/>
        <v>3</v>
      </c>
      <c r="O64" s="475" t="s">
        <v>355</v>
      </c>
      <c r="P64" s="655"/>
    </row>
    <row r="65" spans="1:16" x14ac:dyDescent="0.25">
      <c r="A65" s="664"/>
      <c r="B65" s="567" t="s">
        <v>37</v>
      </c>
      <c r="C65" s="567" t="s">
        <v>76</v>
      </c>
      <c r="D65" s="567" t="s">
        <v>106</v>
      </c>
      <c r="E65" s="567" t="s">
        <v>336</v>
      </c>
      <c r="F65" s="568">
        <v>0</v>
      </c>
      <c r="G65" s="568" t="s">
        <v>55</v>
      </c>
      <c r="H65" s="568">
        <v>0</v>
      </c>
      <c r="I65" s="568" t="s">
        <v>55</v>
      </c>
      <c r="J65" s="568">
        <v>1</v>
      </c>
      <c r="K65" s="568" t="s">
        <v>55</v>
      </c>
      <c r="L65" s="568">
        <v>5</v>
      </c>
      <c r="M65" s="568" t="s">
        <v>55</v>
      </c>
      <c r="N65" s="266">
        <f t="shared" si="1"/>
        <v>6</v>
      </c>
      <c r="O65" s="569" t="s">
        <v>359</v>
      </c>
      <c r="P65" s="570"/>
    </row>
    <row r="66" spans="1:16" x14ac:dyDescent="0.25">
      <c r="A66" s="664"/>
      <c r="B66" s="73" t="s">
        <v>37</v>
      </c>
      <c r="C66" s="73" t="s">
        <v>76</v>
      </c>
      <c r="D66" s="73" t="s">
        <v>367</v>
      </c>
      <c r="E66" s="73" t="s">
        <v>376</v>
      </c>
      <c r="F66" s="568">
        <v>0</v>
      </c>
      <c r="G66" s="568" t="s">
        <v>55</v>
      </c>
      <c r="H66" s="568">
        <v>0</v>
      </c>
      <c r="I66" s="568" t="s">
        <v>55</v>
      </c>
      <c r="J66" s="265">
        <v>0</v>
      </c>
      <c r="K66" s="568" t="s">
        <v>55</v>
      </c>
      <c r="L66" s="265">
        <v>2</v>
      </c>
      <c r="M66" s="568" t="s">
        <v>55</v>
      </c>
      <c r="N66" s="266">
        <f t="shared" si="1"/>
        <v>2</v>
      </c>
      <c r="O66" s="652"/>
      <c r="P66" s="655" t="s">
        <v>70</v>
      </c>
    </row>
    <row r="67" spans="1:16" x14ac:dyDescent="0.25">
      <c r="A67" s="664"/>
      <c r="B67" s="73" t="s">
        <v>26</v>
      </c>
      <c r="C67" s="73" t="s">
        <v>360</v>
      </c>
      <c r="D67" s="73" t="s">
        <v>106</v>
      </c>
      <c r="E67" s="73" t="s">
        <v>241</v>
      </c>
      <c r="F67" s="568">
        <v>0</v>
      </c>
      <c r="G67" s="568" t="s">
        <v>55</v>
      </c>
      <c r="H67" s="568">
        <v>0</v>
      </c>
      <c r="I67" s="568" t="s">
        <v>55</v>
      </c>
      <c r="J67" s="265">
        <v>1</v>
      </c>
      <c r="K67" s="568" t="s">
        <v>55</v>
      </c>
      <c r="L67" s="265">
        <v>5</v>
      </c>
      <c r="M67" s="568" t="s">
        <v>55</v>
      </c>
      <c r="N67" s="266">
        <f t="shared" si="1"/>
        <v>6</v>
      </c>
      <c r="O67" s="475" t="s">
        <v>359</v>
      </c>
      <c r="P67" s="655"/>
    </row>
    <row r="68" spans="1:16" ht="15.75" thickBot="1" x14ac:dyDescent="0.3">
      <c r="A68" s="664"/>
      <c r="B68" s="73" t="s">
        <v>26</v>
      </c>
      <c r="C68" s="73" t="s">
        <v>360</v>
      </c>
      <c r="D68" s="73" t="s">
        <v>367</v>
      </c>
      <c r="E68" s="73" t="s">
        <v>377</v>
      </c>
      <c r="F68" s="586">
        <v>0</v>
      </c>
      <c r="G68" s="586" t="s">
        <v>55</v>
      </c>
      <c r="H68" s="586">
        <v>0</v>
      </c>
      <c r="I68" s="586" t="s">
        <v>55</v>
      </c>
      <c r="J68" s="265">
        <v>1</v>
      </c>
      <c r="K68" s="586" t="s">
        <v>55</v>
      </c>
      <c r="L68" s="265">
        <v>1</v>
      </c>
      <c r="M68" s="586" t="s">
        <v>55</v>
      </c>
      <c r="N68" s="266">
        <f t="shared" si="1"/>
        <v>2</v>
      </c>
      <c r="O68" s="475"/>
      <c r="P68" s="476" t="s">
        <v>70</v>
      </c>
    </row>
    <row r="69" spans="1:16" ht="15.75" thickBot="1" x14ac:dyDescent="0.3">
      <c r="A69" s="26"/>
      <c r="B69" s="27"/>
      <c r="C69" s="27"/>
      <c r="D69" s="27"/>
      <c r="E69" s="27"/>
      <c r="F69" s="23">
        <f>SUM(F60:F68)</f>
        <v>0</v>
      </c>
      <c r="G69" s="38" t="s">
        <v>55</v>
      </c>
      <c r="H69" s="24">
        <f>SUM(H60:H68)</f>
        <v>1</v>
      </c>
      <c r="I69" s="38" t="s">
        <v>55</v>
      </c>
      <c r="J69" s="24">
        <f>SUM(J60:J68)</f>
        <v>8</v>
      </c>
      <c r="K69" s="38" t="s">
        <v>55</v>
      </c>
      <c r="L69" s="24">
        <f>SUM(L60:L68)</f>
        <v>40</v>
      </c>
      <c r="M69" s="38" t="s">
        <v>55</v>
      </c>
      <c r="N69" s="255">
        <f>SUM(N60:N68)</f>
        <v>49</v>
      </c>
      <c r="O69" s="28"/>
      <c r="P69" s="28"/>
    </row>
    <row r="70" spans="1:16" ht="15.75" thickBot="1" x14ac:dyDescent="0.3">
      <c r="F70"/>
    </row>
    <row r="71" spans="1:16" ht="15.75" thickBot="1" x14ac:dyDescent="0.3">
      <c r="D71" s="657" t="s">
        <v>357</v>
      </c>
      <c r="E71" s="658"/>
      <c r="F71" s="295">
        <f>F69</f>
        <v>0</v>
      </c>
      <c r="G71" s="295" t="s">
        <v>55</v>
      </c>
      <c r="H71" s="293">
        <f>H69</f>
        <v>1</v>
      </c>
      <c r="I71" s="293" t="s">
        <v>55</v>
      </c>
      <c r="J71" s="293">
        <f>J69</f>
        <v>8</v>
      </c>
      <c r="K71" s="293" t="s">
        <v>55</v>
      </c>
      <c r="L71" s="293">
        <f>L69</f>
        <v>40</v>
      </c>
      <c r="M71" s="293" t="s">
        <v>55</v>
      </c>
      <c r="N71" s="294">
        <f>N69</f>
        <v>49</v>
      </c>
      <c r="O71" s="694" t="s">
        <v>296</v>
      </c>
    </row>
    <row r="72" spans="1:16" ht="15.75" thickBot="1" x14ac:dyDescent="0.3">
      <c r="D72" s="657" t="s">
        <v>183</v>
      </c>
      <c r="E72" s="658"/>
      <c r="F72" s="296">
        <f>COUNTIF(F60:F68,0)</f>
        <v>9</v>
      </c>
      <c r="G72" s="748" t="s">
        <v>185</v>
      </c>
      <c r="H72" s="749"/>
      <c r="I72" s="749"/>
      <c r="J72" s="749"/>
      <c r="K72" s="749"/>
      <c r="L72" s="749"/>
      <c r="M72" s="749"/>
      <c r="N72" s="750"/>
      <c r="O72" s="694"/>
    </row>
    <row r="73" spans="1:16" ht="15.75" thickBot="1" x14ac:dyDescent="0.3">
      <c r="D73" s="660" t="s">
        <v>184</v>
      </c>
      <c r="E73" s="661"/>
      <c r="F73" s="296">
        <f>COUNTBLANK(F60:F68)</f>
        <v>0</v>
      </c>
      <c r="G73" s="751" t="s">
        <v>187</v>
      </c>
      <c r="H73" s="659"/>
      <c r="I73" s="659"/>
      <c r="J73" s="659"/>
      <c r="K73" s="659"/>
      <c r="L73" s="659"/>
      <c r="M73" s="659"/>
      <c r="N73" s="658"/>
      <c r="O73" s="694"/>
    </row>
    <row r="74" spans="1:16" x14ac:dyDescent="0.25">
      <c r="B74" s="267" t="s">
        <v>297</v>
      </c>
    </row>
    <row r="75" spans="1:16" x14ac:dyDescent="0.25">
      <c r="B75" t="s">
        <v>323</v>
      </c>
    </row>
    <row r="76" spans="1:16" ht="16.5" customHeight="1" x14ac:dyDescent="0.25"/>
    <row r="77" spans="1:16" x14ac:dyDescent="0.25">
      <c r="A77" s="107" t="s">
        <v>391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</row>
    <row r="78" spans="1:16" ht="12.75" customHeight="1" x14ac:dyDescent="0.25">
      <c r="A78" s="107" t="s">
        <v>390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</row>
    <row r="79" spans="1:16" ht="9" customHeight="1" thickBot="1" x14ac:dyDescent="0.3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</row>
    <row r="80" spans="1:16" ht="13.5" customHeight="1" thickBot="1" x14ac:dyDescent="0.3">
      <c r="A80" s="685" t="s">
        <v>380</v>
      </c>
      <c r="B80" s="686"/>
      <c r="C80" s="686"/>
      <c r="D80" s="686"/>
      <c r="E80" s="686"/>
      <c r="F80" s="686"/>
      <c r="G80" s="686"/>
      <c r="H80" s="686"/>
      <c r="I80" s="686"/>
      <c r="J80" s="686"/>
      <c r="K80" s="686"/>
      <c r="L80" s="686"/>
      <c r="M80" s="686"/>
      <c r="N80" s="686"/>
      <c r="O80" s="686"/>
      <c r="P80" s="687"/>
    </row>
    <row r="81" spans="1:16" ht="26.25" customHeight="1" thickBot="1" x14ac:dyDescent="0.3">
      <c r="A81" s="207" t="s">
        <v>0</v>
      </c>
      <c r="B81" s="485" t="s">
        <v>1</v>
      </c>
      <c r="C81" s="485" t="s">
        <v>2</v>
      </c>
      <c r="D81" s="485" t="s">
        <v>3</v>
      </c>
      <c r="E81" s="485" t="s">
        <v>4</v>
      </c>
      <c r="F81" s="745" t="s">
        <v>5</v>
      </c>
      <c r="G81" s="746"/>
      <c r="H81" s="746"/>
      <c r="I81" s="746"/>
      <c r="J81" s="746"/>
      <c r="K81" s="746"/>
      <c r="L81" s="746"/>
      <c r="M81" s="746"/>
      <c r="N81" s="747"/>
      <c r="O81" s="484" t="s">
        <v>62</v>
      </c>
      <c r="P81" s="9" t="s">
        <v>63</v>
      </c>
    </row>
    <row r="82" spans="1:16" x14ac:dyDescent="0.25">
      <c r="A82" s="696" t="s">
        <v>163</v>
      </c>
      <c r="B82" s="169" t="s">
        <v>44</v>
      </c>
      <c r="C82" s="169" t="s">
        <v>44</v>
      </c>
      <c r="D82" s="169" t="s">
        <v>99</v>
      </c>
      <c r="E82" s="169" t="s">
        <v>226</v>
      </c>
      <c r="F82" s="241">
        <v>0</v>
      </c>
      <c r="G82" s="241" t="s">
        <v>55</v>
      </c>
      <c r="H82" s="241">
        <v>1</v>
      </c>
      <c r="I82" s="241" t="s">
        <v>55</v>
      </c>
      <c r="J82" s="241">
        <v>0</v>
      </c>
      <c r="K82" s="241" t="s">
        <v>55</v>
      </c>
      <c r="L82" s="241">
        <v>2</v>
      </c>
      <c r="M82" s="241" t="s">
        <v>55</v>
      </c>
      <c r="N82" s="242">
        <f>F82+H82+J82+L82</f>
        <v>3</v>
      </c>
      <c r="O82" s="444"/>
      <c r="P82" s="655" t="s">
        <v>366</v>
      </c>
    </row>
    <row r="83" spans="1:16" x14ac:dyDescent="0.25">
      <c r="A83" s="664"/>
      <c r="B83" s="243" t="s">
        <v>26</v>
      </c>
      <c r="C83" s="243" t="s">
        <v>26</v>
      </c>
      <c r="D83" s="243" t="s">
        <v>154</v>
      </c>
      <c r="E83" s="243" t="s">
        <v>130</v>
      </c>
      <c r="F83" s="244">
        <v>0</v>
      </c>
      <c r="G83" s="244" t="s">
        <v>55</v>
      </c>
      <c r="H83" s="244">
        <v>0</v>
      </c>
      <c r="I83" s="244" t="s">
        <v>55</v>
      </c>
      <c r="J83" s="244">
        <v>1</v>
      </c>
      <c r="K83" s="244" t="s">
        <v>55</v>
      </c>
      <c r="L83" s="244">
        <v>2</v>
      </c>
      <c r="M83" s="244" t="s">
        <v>55</v>
      </c>
      <c r="N83" s="242">
        <f t="shared" ref="N83:N91" si="2">F83+H83+J83+L83</f>
        <v>3</v>
      </c>
      <c r="O83" s="168"/>
      <c r="P83" s="446"/>
    </row>
    <row r="84" spans="1:16" x14ac:dyDescent="0.25">
      <c r="A84" s="664"/>
      <c r="B84" s="169" t="s">
        <v>47</v>
      </c>
      <c r="C84" s="169" t="s">
        <v>47</v>
      </c>
      <c r="D84" s="169" t="s">
        <v>91</v>
      </c>
      <c r="E84" s="169" t="s">
        <v>224</v>
      </c>
      <c r="F84" s="241">
        <v>0</v>
      </c>
      <c r="G84" s="241" t="s">
        <v>55</v>
      </c>
      <c r="H84" s="241">
        <v>0</v>
      </c>
      <c r="I84" s="241" t="s">
        <v>55</v>
      </c>
      <c r="J84" s="241">
        <v>1</v>
      </c>
      <c r="K84" s="241" t="s">
        <v>55</v>
      </c>
      <c r="L84" s="241">
        <v>2</v>
      </c>
      <c r="M84" s="241" t="s">
        <v>55</v>
      </c>
      <c r="N84" s="242">
        <f t="shared" si="2"/>
        <v>3</v>
      </c>
      <c r="O84" s="444"/>
      <c r="P84" s="445"/>
    </row>
    <row r="85" spans="1:16" x14ac:dyDescent="0.25">
      <c r="A85" s="664"/>
      <c r="B85" s="169" t="s">
        <v>47</v>
      </c>
      <c r="C85" s="169" t="s">
        <v>47</v>
      </c>
      <c r="D85" s="169" t="s">
        <v>162</v>
      </c>
      <c r="E85" s="169"/>
      <c r="F85" s="241"/>
      <c r="G85" s="241"/>
      <c r="H85" s="241"/>
      <c r="I85" s="241"/>
      <c r="J85" s="241"/>
      <c r="K85" s="241"/>
      <c r="L85" s="241"/>
      <c r="M85" s="241"/>
      <c r="N85" s="242"/>
      <c r="O85" s="419"/>
      <c r="P85" s="420"/>
    </row>
    <row r="86" spans="1:16" x14ac:dyDescent="0.25">
      <c r="A86" s="664"/>
      <c r="B86" s="567" t="s">
        <v>47</v>
      </c>
      <c r="C86" s="567" t="s">
        <v>47</v>
      </c>
      <c r="D86" s="567" t="s">
        <v>99</v>
      </c>
      <c r="E86" s="567" t="s">
        <v>114</v>
      </c>
      <c r="F86" s="568">
        <v>0</v>
      </c>
      <c r="G86" s="568" t="s">
        <v>55</v>
      </c>
      <c r="H86" s="568">
        <v>0</v>
      </c>
      <c r="I86" s="568" t="s">
        <v>55</v>
      </c>
      <c r="J86" s="568">
        <v>1</v>
      </c>
      <c r="K86" s="568" t="s">
        <v>55</v>
      </c>
      <c r="L86" s="568">
        <v>1</v>
      </c>
      <c r="M86" s="568" t="s">
        <v>55</v>
      </c>
      <c r="N86" s="266">
        <f t="shared" si="2"/>
        <v>2</v>
      </c>
      <c r="O86" s="569"/>
      <c r="P86" s="570"/>
    </row>
    <row r="87" spans="1:16" ht="24" customHeight="1" x14ac:dyDescent="0.25">
      <c r="A87" s="664"/>
      <c r="B87" s="567" t="s">
        <v>10</v>
      </c>
      <c r="C87" s="567" t="s">
        <v>10</v>
      </c>
      <c r="D87" s="567" t="s">
        <v>28</v>
      </c>
      <c r="E87" s="567" t="s">
        <v>259</v>
      </c>
      <c r="F87" s="568">
        <v>0</v>
      </c>
      <c r="G87" s="568" t="s">
        <v>55</v>
      </c>
      <c r="H87" s="568">
        <v>0</v>
      </c>
      <c r="I87" s="568" t="s">
        <v>55</v>
      </c>
      <c r="J87" s="568">
        <v>0</v>
      </c>
      <c r="K87" s="568" t="s">
        <v>55</v>
      </c>
      <c r="L87" s="568">
        <v>2</v>
      </c>
      <c r="M87" s="568" t="s">
        <v>55</v>
      </c>
      <c r="N87" s="266">
        <f t="shared" si="2"/>
        <v>2</v>
      </c>
      <c r="O87" s="752" t="s">
        <v>363</v>
      </c>
      <c r="P87" s="753"/>
    </row>
    <row r="88" spans="1:16" x14ac:dyDescent="0.25">
      <c r="A88" s="664"/>
      <c r="B88" s="567" t="s">
        <v>37</v>
      </c>
      <c r="C88" s="567" t="s">
        <v>76</v>
      </c>
      <c r="D88" s="567" t="s">
        <v>106</v>
      </c>
      <c r="E88" s="567" t="s">
        <v>336</v>
      </c>
      <c r="F88" s="568">
        <v>0</v>
      </c>
      <c r="G88" s="568" t="s">
        <v>55</v>
      </c>
      <c r="H88" s="568">
        <v>0</v>
      </c>
      <c r="I88" s="568" t="s">
        <v>55</v>
      </c>
      <c r="J88" s="568">
        <v>1</v>
      </c>
      <c r="K88" s="568" t="s">
        <v>55</v>
      </c>
      <c r="L88" s="568">
        <v>5</v>
      </c>
      <c r="M88" s="568" t="s">
        <v>55</v>
      </c>
      <c r="N88" s="266">
        <f t="shared" si="2"/>
        <v>6</v>
      </c>
      <c r="O88" s="569" t="s">
        <v>359</v>
      </c>
      <c r="P88" s="570"/>
    </row>
    <row r="89" spans="1:16" x14ac:dyDescent="0.25">
      <c r="A89" s="664"/>
      <c r="B89" s="567" t="s">
        <v>37</v>
      </c>
      <c r="C89" s="567" t="s">
        <v>76</v>
      </c>
      <c r="D89" s="567" t="s">
        <v>367</v>
      </c>
      <c r="E89" s="567" t="s">
        <v>120</v>
      </c>
      <c r="F89" s="568">
        <v>0</v>
      </c>
      <c r="G89" s="568" t="s">
        <v>55</v>
      </c>
      <c r="H89" s="568">
        <v>0</v>
      </c>
      <c r="I89" s="568" t="s">
        <v>55</v>
      </c>
      <c r="J89" s="568">
        <v>0</v>
      </c>
      <c r="K89" s="568" t="s">
        <v>55</v>
      </c>
      <c r="L89" s="568">
        <v>2</v>
      </c>
      <c r="M89" s="568" t="s">
        <v>55</v>
      </c>
      <c r="N89" s="266">
        <f t="shared" si="2"/>
        <v>2</v>
      </c>
      <c r="O89" s="587"/>
      <c r="P89" s="588" t="s">
        <v>70</v>
      </c>
    </row>
    <row r="90" spans="1:16" x14ac:dyDescent="0.25">
      <c r="A90" s="664"/>
      <c r="B90" s="567" t="s">
        <v>26</v>
      </c>
      <c r="C90" s="567" t="s">
        <v>360</v>
      </c>
      <c r="D90" s="567" t="s">
        <v>106</v>
      </c>
      <c r="E90" s="567" t="s">
        <v>358</v>
      </c>
      <c r="F90" s="568">
        <v>0</v>
      </c>
      <c r="G90" s="568" t="s">
        <v>55</v>
      </c>
      <c r="H90" s="568">
        <v>0</v>
      </c>
      <c r="I90" s="568" t="s">
        <v>55</v>
      </c>
      <c r="J90" s="568">
        <v>1</v>
      </c>
      <c r="K90" s="568" t="s">
        <v>55</v>
      </c>
      <c r="L90" s="568">
        <v>5</v>
      </c>
      <c r="M90" s="568" t="s">
        <v>55</v>
      </c>
      <c r="N90" s="266">
        <f t="shared" si="2"/>
        <v>6</v>
      </c>
      <c r="O90" s="567" t="s">
        <v>359</v>
      </c>
      <c r="P90" s="588"/>
    </row>
    <row r="91" spans="1:16" ht="15.75" thickBot="1" x14ac:dyDescent="0.3">
      <c r="A91" s="697"/>
      <c r="B91" s="571" t="s">
        <v>26</v>
      </c>
      <c r="C91" s="571" t="s">
        <v>360</v>
      </c>
      <c r="D91" s="571" t="s">
        <v>367</v>
      </c>
      <c r="E91" s="571" t="s">
        <v>361</v>
      </c>
      <c r="F91" s="586">
        <v>0</v>
      </c>
      <c r="G91" s="586" t="s">
        <v>55</v>
      </c>
      <c r="H91" s="586">
        <v>0</v>
      </c>
      <c r="I91" s="586" t="s">
        <v>55</v>
      </c>
      <c r="J91" s="586">
        <v>1</v>
      </c>
      <c r="K91" s="586" t="s">
        <v>55</v>
      </c>
      <c r="L91" s="586">
        <v>1</v>
      </c>
      <c r="M91" s="586" t="s">
        <v>55</v>
      </c>
      <c r="N91" s="266">
        <f t="shared" si="2"/>
        <v>2</v>
      </c>
      <c r="O91" s="571"/>
      <c r="P91" s="656" t="s">
        <v>70</v>
      </c>
    </row>
    <row r="92" spans="1:16" ht="15.75" thickBot="1" x14ac:dyDescent="0.3">
      <c r="A92" s="26"/>
      <c r="B92" s="27"/>
      <c r="C92" s="27"/>
      <c r="D92" s="27"/>
      <c r="E92" s="27"/>
      <c r="F92" s="23">
        <f>SUM(F82:F91)</f>
        <v>0</v>
      </c>
      <c r="G92" s="38" t="s">
        <v>55</v>
      </c>
      <c r="H92" s="24">
        <f>SUM(H82:H91)</f>
        <v>1</v>
      </c>
      <c r="I92" s="38" t="s">
        <v>55</v>
      </c>
      <c r="J92" s="24">
        <f>SUM(J82:J91)</f>
        <v>6</v>
      </c>
      <c r="K92" s="38" t="s">
        <v>55</v>
      </c>
      <c r="L92" s="24">
        <f>SUM(L82:L91)</f>
        <v>22</v>
      </c>
      <c r="M92" s="38" t="s">
        <v>55</v>
      </c>
      <c r="N92" s="255">
        <f>SUM(N82:N91)</f>
        <v>29</v>
      </c>
      <c r="O92" s="28"/>
      <c r="P92" s="28"/>
    </row>
    <row r="93" spans="1:16" ht="15.75" thickBot="1" x14ac:dyDescent="0.3">
      <c r="F93"/>
    </row>
    <row r="94" spans="1:16" ht="15.75" thickBot="1" x14ac:dyDescent="0.3">
      <c r="D94" s="657" t="s">
        <v>326</v>
      </c>
      <c r="E94" s="658"/>
      <c r="F94" s="295">
        <f>F92</f>
        <v>0</v>
      </c>
      <c r="G94" s="295" t="s">
        <v>55</v>
      </c>
      <c r="H94" s="293">
        <f>H92</f>
        <v>1</v>
      </c>
      <c r="I94" s="293" t="s">
        <v>55</v>
      </c>
      <c r="J94" s="293">
        <f>J92</f>
        <v>6</v>
      </c>
      <c r="K94" s="293" t="s">
        <v>55</v>
      </c>
      <c r="L94" s="293">
        <f>L92</f>
        <v>22</v>
      </c>
      <c r="M94" s="293" t="s">
        <v>55</v>
      </c>
      <c r="N94" s="294">
        <f>N92</f>
        <v>29</v>
      </c>
      <c r="O94" s="694" t="s">
        <v>296</v>
      </c>
    </row>
    <row r="95" spans="1:16" ht="15.75" thickBot="1" x14ac:dyDescent="0.3">
      <c r="D95" s="657" t="s">
        <v>183</v>
      </c>
      <c r="E95" s="658"/>
      <c r="F95" s="296">
        <f>COUNTIF(F82:F91,0)</f>
        <v>9</v>
      </c>
      <c r="G95" s="748" t="s">
        <v>185</v>
      </c>
      <c r="H95" s="749"/>
      <c r="I95" s="749"/>
      <c r="J95" s="749"/>
      <c r="K95" s="749"/>
      <c r="L95" s="749"/>
      <c r="M95" s="749"/>
      <c r="N95" s="750"/>
      <c r="O95" s="694"/>
    </row>
    <row r="96" spans="1:16" ht="15.75" thickBot="1" x14ac:dyDescent="0.3">
      <c r="D96" s="660" t="s">
        <v>184</v>
      </c>
      <c r="E96" s="661"/>
      <c r="F96" s="296">
        <f>COUNTBLANK(F82:F91)</f>
        <v>1</v>
      </c>
      <c r="G96" s="751" t="s">
        <v>187</v>
      </c>
      <c r="H96" s="659"/>
      <c r="I96" s="659"/>
      <c r="J96" s="659"/>
      <c r="K96" s="659"/>
      <c r="L96" s="659"/>
      <c r="M96" s="659"/>
      <c r="N96" s="658"/>
      <c r="O96" s="694"/>
    </row>
  </sheetData>
  <mergeCells count="34">
    <mergeCell ref="A58:P58"/>
    <mergeCell ref="F59:N59"/>
    <mergeCell ref="A60:A68"/>
    <mergeCell ref="D71:E71"/>
    <mergeCell ref="O71:O73"/>
    <mergeCell ref="D72:E72"/>
    <mergeCell ref="G72:N72"/>
    <mergeCell ref="D73:E73"/>
    <mergeCell ref="G73:N73"/>
    <mergeCell ref="A80:P80"/>
    <mergeCell ref="F81:N81"/>
    <mergeCell ref="A82:A91"/>
    <mergeCell ref="D94:E94"/>
    <mergeCell ref="O94:O96"/>
    <mergeCell ref="D95:E95"/>
    <mergeCell ref="G95:N95"/>
    <mergeCell ref="D96:E96"/>
    <mergeCell ref="G96:N96"/>
    <mergeCell ref="O87:P87"/>
    <mergeCell ref="F21:N21"/>
    <mergeCell ref="A22:A25"/>
    <mergeCell ref="A35:P35"/>
    <mergeCell ref="F36:N36"/>
    <mergeCell ref="A37:A50"/>
    <mergeCell ref="A5:P5"/>
    <mergeCell ref="F6:N6"/>
    <mergeCell ref="A7:A9"/>
    <mergeCell ref="A11:A17"/>
    <mergeCell ref="A20:P20"/>
    <mergeCell ref="D54:E54"/>
    <mergeCell ref="G54:N54"/>
    <mergeCell ref="D55:E55"/>
    <mergeCell ref="G55:N55"/>
    <mergeCell ref="D53:E53"/>
  </mergeCells>
  <pageMargins left="0" right="0" top="0.39370078740157483" bottom="0.39370078740157483" header="0.31496062992125984" footer="0.31496062992125984"/>
  <pageSetup paperSize="9" orientation="landscape" r:id="rId1"/>
  <rowBreaks count="2" manualBreakCount="2">
    <brk id="30" max="16383" man="1"/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Standard + Standard klein</vt:lpstr>
      <vt:lpstr>Hochwasser_Pumpen</vt:lpstr>
      <vt:lpstr>Kontingent Hochwasser_Sandsäcke</vt:lpstr>
      <vt:lpstr>Sturmschäden Sägen Dachsicherun</vt:lpstr>
      <vt:lpstr>Kontingent Ölwehr</vt:lpstr>
      <vt:lpstr>Kontingent ABC-Abwehr</vt:lpstr>
      <vt:lpstr>Kontingent Waldbrand am Boden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jun</dc:creator>
  <cp:lastModifiedBy>Florian Leibrecht</cp:lastModifiedBy>
  <cp:lastPrinted>2020-01-23T11:59:54Z</cp:lastPrinted>
  <dcterms:created xsi:type="dcterms:W3CDTF">2014-04-13T13:42:47Z</dcterms:created>
  <dcterms:modified xsi:type="dcterms:W3CDTF">2021-03-21T11:32:24Z</dcterms:modified>
</cp:coreProperties>
</file>